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D:\1 სოციალური მეწარმეობა\2025 სტრატეგია\სამუშაო ვერსიები\"/>
    </mc:Choice>
  </mc:AlternateContent>
  <xr:revisionPtr revIDLastSave="0" documentId="13_ncr:1_{03CF155D-475A-444C-96F7-BA253BB5F395}" xr6:coauthVersionLast="47" xr6:coauthVersionMax="47" xr10:uidLastSave="{00000000-0000-0000-0000-000000000000}"/>
  <bookViews>
    <workbookView xWindow="-108" yWindow="-108" windowWidth="23256" windowHeight="12576" tabRatio="774" activeTab="1" xr2:uid="{00000000-000D-0000-FFFF-FFFF00000000}"/>
  </bookViews>
  <sheets>
    <sheet name="ინსტრუქცია" sheetId="8" r:id="rId1"/>
    <sheet name="წარმოების - გაყიდვების პროგნოზი" sheetId="4" r:id="rId2"/>
    <sheet name="მოგება  -  ზარალის ცხრილი" sheetId="2" r:id="rId3"/>
    <sheet name="ფულადი სახსრების მიმოქცევა" sheetId="1" r:id="rId4"/>
  </sheets>
  <calcPr calcId="191029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3" i="1" l="1"/>
  <c r="E6" i="2" l="1"/>
  <c r="E14" i="2" l="1"/>
  <c r="F15" i="2" l="1"/>
  <c r="G15" i="2"/>
  <c r="H15" i="2"/>
  <c r="I15" i="2"/>
  <c r="J15" i="2"/>
  <c r="K15" i="2"/>
  <c r="L15" i="2"/>
  <c r="M15" i="2"/>
  <c r="N15" i="2"/>
  <c r="O15" i="2"/>
  <c r="P15" i="2"/>
  <c r="F16" i="2"/>
  <c r="G16" i="2"/>
  <c r="H16" i="2"/>
  <c r="I16" i="2"/>
  <c r="J16" i="2"/>
  <c r="K16" i="2"/>
  <c r="L16" i="2"/>
  <c r="M16" i="2"/>
  <c r="N16" i="2"/>
  <c r="O16" i="2"/>
  <c r="P16" i="2"/>
  <c r="F17" i="2"/>
  <c r="G17" i="2"/>
  <c r="H17" i="2"/>
  <c r="I17" i="2"/>
  <c r="J17" i="2"/>
  <c r="K17" i="2"/>
  <c r="L17" i="2"/>
  <c r="M17" i="2"/>
  <c r="N17" i="2"/>
  <c r="O17" i="2"/>
  <c r="P17" i="2"/>
  <c r="F18" i="2"/>
  <c r="G18" i="2"/>
  <c r="H18" i="2"/>
  <c r="I18" i="2"/>
  <c r="J18" i="2"/>
  <c r="K18" i="2"/>
  <c r="L18" i="2"/>
  <c r="M18" i="2"/>
  <c r="N18" i="2"/>
  <c r="O18" i="2"/>
  <c r="P18" i="2"/>
  <c r="E18" i="2"/>
  <c r="E17" i="2"/>
  <c r="E16" i="2"/>
  <c r="E15" i="2"/>
  <c r="F14" i="2"/>
  <c r="G14" i="2"/>
  <c r="H14" i="2"/>
  <c r="I14" i="2"/>
  <c r="J14" i="2"/>
  <c r="K14" i="2"/>
  <c r="L14" i="2"/>
  <c r="M14" i="2"/>
  <c r="N14" i="2"/>
  <c r="O14" i="2"/>
  <c r="P14" i="2"/>
  <c r="F7" i="2"/>
  <c r="G7" i="2"/>
  <c r="H7" i="2"/>
  <c r="I7" i="2"/>
  <c r="J7" i="2"/>
  <c r="K7" i="2"/>
  <c r="L7" i="2"/>
  <c r="M7" i="2"/>
  <c r="N7" i="2"/>
  <c r="O7" i="2"/>
  <c r="P7" i="2"/>
  <c r="F8" i="2"/>
  <c r="G8" i="2"/>
  <c r="H8" i="2"/>
  <c r="I8" i="2"/>
  <c r="J8" i="2"/>
  <c r="K8" i="2"/>
  <c r="L8" i="2"/>
  <c r="M8" i="2"/>
  <c r="N8" i="2"/>
  <c r="O8" i="2"/>
  <c r="P8" i="2"/>
  <c r="F9" i="2"/>
  <c r="G9" i="2"/>
  <c r="H9" i="2"/>
  <c r="I9" i="2"/>
  <c r="J9" i="2"/>
  <c r="K9" i="2"/>
  <c r="L9" i="2"/>
  <c r="M9" i="2"/>
  <c r="N9" i="2"/>
  <c r="O9" i="2"/>
  <c r="P9" i="2"/>
  <c r="F10" i="2"/>
  <c r="G10" i="2"/>
  <c r="H10" i="2"/>
  <c r="I10" i="2"/>
  <c r="J10" i="2"/>
  <c r="K10" i="2"/>
  <c r="L10" i="2"/>
  <c r="M10" i="2"/>
  <c r="N10" i="2"/>
  <c r="O10" i="2"/>
  <c r="P10" i="2"/>
  <c r="E10" i="2"/>
  <c r="E9" i="2"/>
  <c r="E8" i="2"/>
  <c r="E7" i="2"/>
  <c r="F6" i="2"/>
  <c r="G6" i="2"/>
  <c r="H6" i="2"/>
  <c r="I6" i="2"/>
  <c r="J6" i="2"/>
  <c r="K6" i="2"/>
  <c r="L6" i="2"/>
  <c r="M6" i="2"/>
  <c r="N6" i="2"/>
  <c r="O6" i="2"/>
  <c r="P6" i="2"/>
  <c r="E19" i="2" l="1"/>
  <c r="O14" i="4"/>
  <c r="O15" i="4"/>
  <c r="Q16" i="2" l="1"/>
  <c r="Q15" i="2"/>
  <c r="O7" i="4"/>
  <c r="O8" i="4"/>
  <c r="O16" i="4"/>
  <c r="Q7" i="2"/>
  <c r="Q8" i="2"/>
  <c r="Q9" i="2"/>
  <c r="Q10" i="2"/>
  <c r="O6" i="4" l="1"/>
  <c r="E34" i="2"/>
  <c r="E36" i="2" l="1"/>
  <c r="N19" i="4"/>
  <c r="M19" i="4"/>
  <c r="L19" i="4"/>
  <c r="K19" i="4"/>
  <c r="J19" i="4"/>
  <c r="I19" i="4"/>
  <c r="H19" i="4"/>
  <c r="G19" i="4"/>
  <c r="F19" i="4"/>
  <c r="E19" i="4"/>
  <c r="D19" i="4"/>
  <c r="C19" i="4"/>
  <c r="O18" i="4"/>
  <c r="O17" i="4"/>
  <c r="E11" i="2" l="1"/>
  <c r="O19" i="4"/>
  <c r="F34" i="2" l="1"/>
  <c r="G34" i="2"/>
  <c r="H34" i="2"/>
  <c r="I34" i="2"/>
  <c r="J34" i="2"/>
  <c r="K34" i="2"/>
  <c r="L34" i="2"/>
  <c r="M34" i="2"/>
  <c r="N34" i="2"/>
  <c r="O34" i="2"/>
  <c r="P34" i="2"/>
  <c r="O11" i="2"/>
  <c r="G11" i="2"/>
  <c r="Q25" i="2"/>
  <c r="Q26" i="2"/>
  <c r="Q27" i="2"/>
  <c r="Q28" i="2"/>
  <c r="Q29" i="2"/>
  <c r="Q30" i="2"/>
  <c r="Q31" i="2"/>
  <c r="Q32" i="2"/>
  <c r="Q33" i="2"/>
  <c r="E11" i="4"/>
  <c r="O9" i="4"/>
  <c r="M36" i="2" l="1"/>
  <c r="I36" i="2"/>
  <c r="P36" i="2"/>
  <c r="L36" i="2"/>
  <c r="H36" i="2"/>
  <c r="O36" i="2"/>
  <c r="K36" i="2"/>
  <c r="G36" i="2"/>
  <c r="N36" i="2"/>
  <c r="J36" i="2"/>
  <c r="F36" i="2"/>
  <c r="Q34" i="2"/>
  <c r="K11" i="2"/>
  <c r="N11" i="2"/>
  <c r="C14" i="1"/>
  <c r="P19" i="2"/>
  <c r="N12" i="1" s="1"/>
  <c r="N14" i="1" s="1"/>
  <c r="H19" i="2"/>
  <c r="O19" i="2"/>
  <c r="M12" i="1" s="1"/>
  <c r="M14" i="1" s="1"/>
  <c r="K19" i="2"/>
  <c r="I12" i="1" s="1"/>
  <c r="G19" i="2"/>
  <c r="E12" i="1" s="1"/>
  <c r="D11" i="4"/>
  <c r="J11" i="2"/>
  <c r="H11" i="2"/>
  <c r="C11" i="4"/>
  <c r="G11" i="4"/>
  <c r="K11" i="4"/>
  <c r="O10" i="4"/>
  <c r="N11" i="4"/>
  <c r="J11" i="4"/>
  <c r="M11" i="4"/>
  <c r="I11" i="4"/>
  <c r="L11" i="4"/>
  <c r="H11" i="4"/>
  <c r="F11" i="4"/>
  <c r="Q36" i="2" l="1"/>
  <c r="E14" i="1"/>
  <c r="F12" i="1"/>
  <c r="F14" i="1" s="1"/>
  <c r="I14" i="1"/>
  <c r="O11" i="4"/>
  <c r="P11" i="2"/>
  <c r="J19" i="2"/>
  <c r="F11" i="2"/>
  <c r="F19" i="2"/>
  <c r="N19" i="2"/>
  <c r="L11" i="2"/>
  <c r="Q6" i="2"/>
  <c r="I11" i="2"/>
  <c r="L19" i="2"/>
  <c r="I19" i="2"/>
  <c r="M19" i="2"/>
  <c r="M11" i="2"/>
  <c r="L12" i="1" l="1"/>
  <c r="L14" i="1" s="1"/>
  <c r="G12" i="1"/>
  <c r="G14" i="1" s="1"/>
  <c r="H12" i="1"/>
  <c r="H14" i="1" s="1"/>
  <c r="D12" i="1"/>
  <c r="K12" i="1"/>
  <c r="K14" i="1" s="1"/>
  <c r="J12" i="1"/>
  <c r="J14" i="1" s="1"/>
  <c r="E21" i="2"/>
  <c r="E38" i="2" s="1"/>
  <c r="O12" i="1" l="1"/>
  <c r="O14" i="1" s="1"/>
  <c r="D14" i="1"/>
  <c r="Q24" i="2"/>
  <c r="Q14" i="2"/>
  <c r="E39" i="2" l="1"/>
  <c r="Q18" i="2" l="1"/>
  <c r="Q17" i="2"/>
  <c r="D7" i="1"/>
  <c r="I21" i="2" l="1"/>
  <c r="I38" i="2" s="1"/>
  <c r="G7" i="1"/>
  <c r="G10" i="1" s="1"/>
  <c r="M21" i="2"/>
  <c r="M38" i="2" s="1"/>
  <c r="K7" i="1"/>
  <c r="K10" i="1" s="1"/>
  <c r="J21" i="2"/>
  <c r="J38" i="2" s="1"/>
  <c r="H7" i="1"/>
  <c r="H10" i="1" s="1"/>
  <c r="N21" i="2"/>
  <c r="N38" i="2" s="1"/>
  <c r="L7" i="1"/>
  <c r="L10" i="1" s="1"/>
  <c r="O21" i="2"/>
  <c r="O38" i="2" s="1"/>
  <c r="M7" i="1"/>
  <c r="M10" i="1" s="1"/>
  <c r="G21" i="2"/>
  <c r="G38" i="2" s="1"/>
  <c r="E7" i="1"/>
  <c r="E10" i="1" s="1"/>
  <c r="K21" i="2"/>
  <c r="K38" i="2" s="1"/>
  <c r="I7" i="1"/>
  <c r="I10" i="1" s="1"/>
  <c r="H21" i="2"/>
  <c r="H38" i="2" s="1"/>
  <c r="F7" i="1"/>
  <c r="F10" i="1" s="1"/>
  <c r="L21" i="2"/>
  <c r="L38" i="2" s="1"/>
  <c r="J7" i="1"/>
  <c r="J10" i="1" s="1"/>
  <c r="P21" i="2"/>
  <c r="P38" i="2" s="1"/>
  <c r="N7" i="1"/>
  <c r="N10" i="1" s="1"/>
  <c r="F21" i="2"/>
  <c r="Q11" i="2"/>
  <c r="Q19" i="2"/>
  <c r="F38" i="2" l="1"/>
  <c r="F39" i="2" s="1"/>
  <c r="O7" i="1"/>
  <c r="Q21" i="2"/>
  <c r="Q38" i="2" s="1"/>
  <c r="Q41" i="2" s="1"/>
  <c r="G39" i="2" l="1"/>
  <c r="H39" i="2" s="1"/>
  <c r="I39" i="2" s="1"/>
  <c r="J39" i="2" s="1"/>
  <c r="K39" i="2" s="1"/>
  <c r="L39" i="2" s="1"/>
  <c r="M39" i="2" s="1"/>
  <c r="N39" i="2" s="1"/>
  <c r="O39" i="2" s="1"/>
  <c r="P39" i="2" s="1"/>
  <c r="O9" i="1" l="1"/>
  <c r="D10" i="1"/>
  <c r="O8" i="1"/>
  <c r="C10" i="1" l="1"/>
  <c r="C16" i="1" s="1"/>
  <c r="D5" i="1" s="1"/>
  <c r="O10" i="1"/>
  <c r="D16" i="1" l="1"/>
  <c r="E5" i="1" s="1"/>
  <c r="E16" i="1" s="1"/>
  <c r="F5" i="1" s="1"/>
  <c r="F16" i="1" s="1"/>
  <c r="G5" i="1" s="1"/>
  <c r="G16" i="1" s="1"/>
  <c r="H5" i="1" s="1"/>
  <c r="H16" i="1" s="1"/>
  <c r="I5" i="1" s="1"/>
  <c r="I16" i="1" s="1"/>
  <c r="J5" i="1" s="1"/>
  <c r="J16" i="1" s="1"/>
  <c r="K5" i="1" s="1"/>
  <c r="K16" i="1" s="1"/>
  <c r="L5" i="1" s="1"/>
  <c r="L16" i="1" s="1"/>
  <c r="M5" i="1" s="1"/>
  <c r="M16" i="1" s="1"/>
  <c r="N5" i="1" s="1"/>
  <c r="N16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</author>
  </authors>
  <commentList>
    <comment ref="C5" authorId="0" shapeId="0" xr:uid="{00000000-0006-0000-0000-000001000000}">
      <text>
        <r>
          <rPr>
            <b/>
            <sz val="9"/>
            <color indexed="81"/>
            <rFont val="Segoe UI"/>
            <charset val="1"/>
          </rPr>
          <t>AR:</t>
        </r>
        <r>
          <rPr>
            <sz val="9"/>
            <color indexed="81"/>
            <rFont val="Segoe UI"/>
            <charset val="1"/>
          </rPr>
          <t xml:space="preserve">
ერთეულის ფასი</t>
        </r>
      </text>
    </comment>
    <comment ref="C13" authorId="0" shapeId="0" xr:uid="{00000000-0006-0000-0000-000002000000}">
      <text>
        <r>
          <rPr>
            <b/>
            <sz val="9"/>
            <color indexed="81"/>
            <rFont val="Segoe UI"/>
            <charset val="1"/>
          </rPr>
          <t>AR:</t>
        </r>
        <r>
          <rPr>
            <sz val="9"/>
            <color indexed="81"/>
            <rFont val="Segoe UI"/>
            <charset val="1"/>
          </rPr>
          <t xml:space="preserve">
ცვალებადი ხარჯი ერთეულის
</t>
        </r>
      </text>
    </comment>
  </commentList>
</comments>
</file>

<file path=xl/sharedStrings.xml><?xml version="1.0" encoding="utf-8"?>
<sst xmlns="http://schemas.openxmlformats.org/spreadsheetml/2006/main" count="143" uniqueCount="93">
  <si>
    <t>I წელი</t>
  </si>
  <si>
    <t>ჯამი</t>
  </si>
  <si>
    <t>ფულის შემოდინება</t>
  </si>
  <si>
    <t>გაყიდვებიდან/ მომსახურებიდან შემოდინება</t>
  </si>
  <si>
    <t>გრანტის შემოდინება</t>
  </si>
  <si>
    <t>ფული პერიოდის ბოლოს         D= A+B-C</t>
  </si>
  <si>
    <t>გასავლების ჯამი                            C</t>
  </si>
  <si>
    <t>შემოდინების ჯამი                              B</t>
  </si>
  <si>
    <t>ფული პერიოდის დასაწყისში     A</t>
  </si>
  <si>
    <t>ცვალებადი/პირდაპირი ხარჯები</t>
  </si>
  <si>
    <t>გაყიდვები ცალებში</t>
  </si>
  <si>
    <t>პროდუქციის/მომსახურების  რეალიზაცია/გაყიდვები</t>
  </si>
  <si>
    <r>
      <rPr>
        <b/>
        <sz val="10"/>
        <color rgb="FFFF0000"/>
        <rFont val="Calibri"/>
        <family val="2"/>
        <scheme val="minor"/>
      </rPr>
      <t>U</t>
    </r>
    <r>
      <rPr>
        <b/>
        <sz val="10"/>
        <color theme="1"/>
        <rFont val="Calibri"/>
        <family val="2"/>
        <scheme val="minor"/>
      </rPr>
      <t xml:space="preserve"> - რეალიზაციის/გაყიდვების ჯამი                 </t>
    </r>
  </si>
  <si>
    <r>
      <rPr>
        <b/>
        <sz val="10"/>
        <color rgb="FFFF0000"/>
        <rFont val="Calibri"/>
        <family val="2"/>
        <scheme val="minor"/>
      </rPr>
      <t>Kv</t>
    </r>
    <r>
      <rPr>
        <b/>
        <sz val="10"/>
        <color theme="1"/>
        <rFont val="Calibri"/>
        <family val="2"/>
        <scheme val="minor"/>
      </rPr>
      <t xml:space="preserve"> - ცვალებადი/პირდაპირი ხარჯების ჯამი      </t>
    </r>
  </si>
  <si>
    <r>
      <rPr>
        <b/>
        <sz val="10"/>
        <color rgb="FFFF0000"/>
        <rFont val="Calibri"/>
        <family val="2"/>
        <scheme val="minor"/>
      </rPr>
      <t xml:space="preserve">G2 </t>
    </r>
    <r>
      <rPr>
        <b/>
        <sz val="10"/>
        <color theme="1"/>
        <rFont val="Calibri"/>
        <family val="2"/>
        <scheme val="minor"/>
      </rPr>
      <t xml:space="preserve">- მოგება                              </t>
    </r>
    <r>
      <rPr>
        <b/>
        <sz val="10"/>
        <color rgb="FFFF0000"/>
        <rFont val="Calibri"/>
        <family val="2"/>
        <scheme val="minor"/>
      </rPr>
      <t xml:space="preserve"> G2 = G1 - Kf</t>
    </r>
  </si>
  <si>
    <r>
      <rPr>
        <b/>
        <sz val="10"/>
        <color rgb="FFFF0000"/>
        <rFont val="Calibri"/>
        <family val="2"/>
        <scheme val="minor"/>
      </rPr>
      <t>T</t>
    </r>
    <r>
      <rPr>
        <b/>
        <sz val="10"/>
        <color theme="1"/>
        <rFont val="Calibri"/>
        <family val="2"/>
        <scheme val="minor"/>
      </rPr>
      <t xml:space="preserve"> - მოგების გადასახადი          </t>
    </r>
    <r>
      <rPr>
        <b/>
        <sz val="10"/>
        <color rgb="FFFF0000"/>
        <rFont val="Calibri"/>
        <family val="2"/>
        <scheme val="minor"/>
      </rPr>
      <t>G2-(G2*15%)</t>
    </r>
  </si>
  <si>
    <r>
      <rPr>
        <b/>
        <sz val="10"/>
        <color rgb="FFFF0000"/>
        <rFont val="Calibri"/>
        <family val="2"/>
        <scheme val="minor"/>
      </rPr>
      <t xml:space="preserve">G3 </t>
    </r>
    <r>
      <rPr>
        <b/>
        <sz val="10"/>
        <color theme="1"/>
        <rFont val="Calibri"/>
        <family val="2"/>
        <scheme val="minor"/>
      </rPr>
      <t xml:space="preserve">- მთლიანი წმინდა მოგება                    </t>
    </r>
    <r>
      <rPr>
        <b/>
        <sz val="10"/>
        <color rgb="FFFF0000"/>
        <rFont val="Calibri"/>
        <family val="2"/>
        <scheme val="minor"/>
      </rPr>
      <t>G3 = G2 - T</t>
    </r>
  </si>
  <si>
    <r>
      <rPr>
        <b/>
        <sz val="10"/>
        <color theme="1"/>
        <rFont val="Calibri"/>
        <family val="2"/>
        <scheme val="minor"/>
      </rPr>
      <t>დაგროვილი მოგება</t>
    </r>
    <r>
      <rPr>
        <sz val="10"/>
        <color theme="1"/>
        <rFont val="Calibri"/>
        <family val="2"/>
        <scheme val="minor"/>
      </rPr>
      <t xml:space="preserve"> (</t>
    </r>
    <r>
      <rPr>
        <i/>
        <sz val="10"/>
        <color theme="1"/>
        <rFont val="Calibri"/>
        <family val="2"/>
        <scheme val="minor"/>
      </rPr>
      <t>მიმდინარე თვის მოგებას პლუს წინა თვის მოგება</t>
    </r>
    <r>
      <rPr>
        <sz val="10"/>
        <color theme="1"/>
        <rFont val="Calibri"/>
        <family val="2"/>
        <scheme val="minor"/>
      </rPr>
      <t>)</t>
    </r>
  </si>
  <si>
    <t>შენიშვნა / კომენტარი</t>
  </si>
  <si>
    <t>ეს ზოლი გიჩვენებთ, როდის გადახვედით მოგების ზონაში (Break Even)</t>
  </si>
  <si>
    <t>მოგების გაანგარიშება</t>
  </si>
  <si>
    <t>მოგება - ზარალი</t>
  </si>
  <si>
    <t>ფულადი სახსრების  მიმოქცევა - Cash Flow</t>
  </si>
  <si>
    <t>ფიქსირებული/საერთო/არაპირდაპირი/ზედნადები ხარჯები</t>
  </si>
  <si>
    <r>
      <rPr>
        <b/>
        <sz val="10"/>
        <color rgb="FFFF0000"/>
        <rFont val="Calibri"/>
        <family val="2"/>
        <scheme val="minor"/>
      </rPr>
      <t xml:space="preserve">Kf </t>
    </r>
    <r>
      <rPr>
        <b/>
        <sz val="10"/>
        <color theme="1"/>
        <rFont val="Calibri"/>
        <family val="2"/>
        <scheme val="minor"/>
      </rPr>
      <t xml:space="preserve">- ფიქს./საერთო/არაპირდაპირი/ზედნადები ხარჯების ჯამი     </t>
    </r>
  </si>
  <si>
    <r>
      <rPr>
        <b/>
        <sz val="10"/>
        <color rgb="FFFF0000"/>
        <rFont val="Calibri"/>
        <family val="2"/>
        <scheme val="minor"/>
      </rPr>
      <t>G1</t>
    </r>
    <r>
      <rPr>
        <b/>
        <sz val="10"/>
        <color theme="1"/>
        <rFont val="Calibri"/>
        <family val="2"/>
        <scheme val="minor"/>
      </rPr>
      <t xml:space="preserve"> - საერთო მოგება / (ბრუტო მოგება)                          </t>
    </r>
    <r>
      <rPr>
        <b/>
        <sz val="10"/>
        <color rgb="FFFF0000"/>
        <rFont val="Calibri"/>
        <family val="2"/>
        <scheme val="minor"/>
      </rPr>
      <t>G1 = U - Kv</t>
    </r>
  </si>
  <si>
    <t>წარმოება ცალებში</t>
  </si>
  <si>
    <t>წარმოების და გაყიდვების პროგნოზი</t>
  </si>
  <si>
    <t>ცვეთა / ამორტიზაცია</t>
  </si>
  <si>
    <r>
      <rPr>
        <b/>
        <sz val="10"/>
        <color rgb="FFFF0000"/>
        <rFont val="Calibri"/>
        <family val="2"/>
        <scheme val="minor"/>
      </rPr>
      <t xml:space="preserve">Kf </t>
    </r>
    <r>
      <rPr>
        <b/>
        <sz val="10"/>
        <color theme="1"/>
        <rFont val="Calibri"/>
        <family val="2"/>
        <scheme val="minor"/>
      </rPr>
      <t>- ფიქსირებული ხარჯების ჯამი ცვეთის ჩათვლით</t>
    </r>
  </si>
  <si>
    <t>ჯამური წარმოება ცალებში</t>
  </si>
  <si>
    <t>ჯამური გაყიდვები ცალებში</t>
  </si>
  <si>
    <t>სხვა შემოდინება (საკუთარი სახსრები)</t>
  </si>
  <si>
    <t>ხარჯები (პირდაპირი+არაპირადპირი) -გადინება</t>
  </si>
  <si>
    <t>ფულის გადინება</t>
  </si>
  <si>
    <t>აქ ცვეთის თანხა არ შედის</t>
  </si>
  <si>
    <t>მიმდინარე პერიოდის (პირველი თვის გარდა) დასაწყისში არსებული ფული უნდა უდრიდეს წინა პერიოდის ბოლოს არსებულ ფულს</t>
  </si>
  <si>
    <t>P  გასაყიდი ფასი</t>
  </si>
  <si>
    <t>თუ ცხრილის რიგები არ არის საკმარისი, შეგიძლიათ ჩაამატოთ</t>
  </si>
  <si>
    <t>-</t>
  </si>
  <si>
    <t>ზოგადი ინფორმაცია</t>
  </si>
  <si>
    <t>მარტივად შეგიძლიათ დოკუმენტში შეიტანოთ ცვლილებები, არ არსებობს ერთი მიდგომა ყველასთვის;</t>
  </si>
  <si>
    <t xml:space="preserve">  წარმოების - გაყიდვების პროგნოზი</t>
  </si>
  <si>
    <t>მოგება  -  ზარალის ცხრილი</t>
  </si>
  <si>
    <t xml:space="preserve"> ფულადი სახსრების მიმოქცევა</t>
  </si>
  <si>
    <t xml:space="preserve">დოკუმენტის შევსების შემდეგ შესაძლებლობა გექნებათ ის შეცვალოთ ან/და გამოიყენოთ საწარმოს საქმიანობის შემდეგი წლების პროგნოზისთვის; </t>
  </si>
  <si>
    <t>ლურჯი გვერდის არის საწარმოს მომდევნო ერთი წლის მოგება ზარალის ცხრილი;</t>
  </si>
  <si>
    <t xml:space="preserve">წარმოება და გაყიდვები თვეების მიხედვით შეიძლება ერთმანეთს არ დაემთხვეს, მაგ. შეიძლება პირველი 2 თვე აწარმოოთ, ხოლო გაყიდვები მე-3 თვიდან დაიწყოს; </t>
  </si>
  <si>
    <t xml:space="preserve">დოკუმენტში არ ამოშალოთ ფორმულები; </t>
  </si>
  <si>
    <t>თუ ცხრილის რიგები არ არის საკმარისი, შეგიძლიათ ჩაამატოთ;</t>
  </si>
  <si>
    <t>მწვანე  გვერდი არის საწარმოს მომდევნო ერთი წლის პროდუქტის/სერვისი წარმოების და გაყიდვების პროგნოზი;</t>
  </si>
  <si>
    <t xml:space="preserve">წარმოება და გაყიდვების გვერდი ივსება ხელით; </t>
  </si>
  <si>
    <t>შევსებისას გაითვალისწინეთ პრექტის სეზონურობა, მოსამზადებელი საქმიანობის ვადები და ა.შ;</t>
  </si>
  <si>
    <t>დოკუმენტის შევსებისას გაითვალისწინეთ,  12 თვის ათვლა დაიწყება კონტრაქტის გაფორმების თვიდან;</t>
  </si>
  <si>
    <t xml:space="preserve"> პროდუქტის/სერვისი მოგება  -  ზარალის ცხრილის მომზადება შესაძლებლობას მოგცემთ გაანალიზოთ ფინანსური მდგომარეობი მდგომარეობა, მართოთ რისკები,  შეაფასოთ საწარმოს სიცოცხლისუნარიანობა და ა.შ.</t>
  </si>
  <si>
    <t xml:space="preserve"> პროდუქტის/სერვისი წარმოების და გაყიდვების პროგნოზის გვერდის შევსება შესაძლებლობას მოგცემთ  განსაზღვროთ საწარმოს მომავალი, მართოთ რისკები, მოახდინოთ წარმოების ოპტიმიზაცია და ა.შ. </t>
  </si>
  <si>
    <t xml:space="preserve"> </t>
  </si>
  <si>
    <t>დოკუმენტი საშუალებას გაძლევთ შექმნათ საწარმოს მარტივი ფინანსური მოდელი;</t>
  </si>
  <si>
    <t>დოკუმენტი ემსახურება, საწარმოს საქმიანობის პირველი წლის  ბიზენს გათვლების შექმნას;</t>
  </si>
  <si>
    <t>დოკუმენტში ჯერ ივსება მწვანე გვერდი, შემდგომ ლურჯი და ბოლოს ყვითელი გვერდი;</t>
  </si>
  <si>
    <t>თუ პრეოქტი სეზონურია, რეკომენდაციაა გათვლები მოამზადოთ 24 თვეზე;</t>
  </si>
  <si>
    <t>ყვითელი გვერდი არის საწარმოს მომდევნო ერთი წლის ფულადი სახსრების მიმოქვევის ცხრილი;</t>
  </si>
  <si>
    <t xml:space="preserve">წარმოების და გაყიდვების გვერდზე უნდა მიუთითოთ თითოეული პროდუქტი/სერვისის რაოდენობა თვეების მიხედვით; </t>
  </si>
  <si>
    <t xml:space="preserve">C5 - P ხელით წერთ თითოეული პროდუქტის/სერვისის ერთეულის გასაყიდ ღირებულებას; </t>
  </si>
  <si>
    <t>C13 - KV  ხელით წერთ თითოეული პროდუქტის/სერვისის ერთეულის პირდაპირი ხარჯების ღირებულებას;</t>
  </si>
  <si>
    <r>
      <t xml:space="preserve">B23  </t>
    </r>
    <r>
      <rPr>
        <i/>
        <sz val="11"/>
        <color theme="1"/>
        <rFont val="Calibri"/>
        <family val="2"/>
        <scheme val="minor"/>
      </rPr>
      <t>ფიქსირებული/საერთო/არაპირდაპირი/ზედნადები ხარჯებს ავსებთ ხელით, თვეების მიხედვით;</t>
    </r>
  </si>
  <si>
    <t xml:space="preserve"> B35  ცვეთა / ამორტიზაციას ავსებთ ხელით, თვეების მიხედვით;</t>
  </si>
  <si>
    <t xml:space="preserve">Q40 მოგების გადასახადs ასვებთ ხელით(G2-(G2*15%) , მხოლოდ იმ შემთხვევაში თუ საწარმოს დამფუძნებლებს განაწილებული აქვთ დივიდენდები; </t>
  </si>
  <si>
    <t xml:space="preserve">kv პროდუქტის /მომსახურების ცვალებადი/პირადპირი ხარჯები  </t>
  </si>
  <si>
    <t>ცვეთის ზოლი Cash Flow-ში არ გადმოდის;</t>
  </si>
  <si>
    <t>ფულადი სახსრების მიმოქცევის გვერდზე მხოლოდ პირველი თვის მონაცემები ივსება ხელით;</t>
  </si>
  <si>
    <t xml:space="preserve">ფულადი სახსრების მიმოქცევის ცხრილი დაგეხმარებათ შეაფასოთ ბიზნესის ლიკვიდურობა, იყოთ გამჭვირვალე დონორთან,  მიიღოთ სტრატეგიული გადაწყვეტილებები, შეაფასოთ ფინანსური რისკები და ა.შ. </t>
  </si>
  <si>
    <t>მიმდინარე პერიოდის (პირველი თვის გარდა) დასაწყისში არსებული ფული უნდა უდრიდეს წინა პერიოდის ბოლოს არსებულ ფულს;</t>
  </si>
  <si>
    <t>ფორმულას ჯამურად გადმოაქვს "მოგება-ზარალის გვერდიდან"</t>
  </si>
  <si>
    <t>წარმოდგენილი პროექტის ბიზნეს გეგმის შევსების ინსტრუქცია</t>
  </si>
  <si>
    <t>დოკუმენტში შეყვანილია ფორმულები და ავტომატურად დაკავშირებულია ერთმანეთთან;</t>
  </si>
  <si>
    <t>* ცვალებადი და ფიქსირებული ხარჯების განმარტებას ნახავთ ინსტრუქციის გვერდზე</t>
  </si>
  <si>
    <r>
      <rPr>
        <b/>
        <sz val="12"/>
        <color theme="1"/>
        <rFont val="Calibri"/>
        <family val="2"/>
        <scheme val="minor"/>
      </rPr>
      <t>ფიქსირებული/პირდაპირი ხარჯი</t>
    </r>
    <r>
      <rPr>
        <sz val="12"/>
        <color theme="1"/>
        <rFont val="Calibri"/>
        <family val="2"/>
        <scheme val="minor"/>
      </rPr>
      <t xml:space="preserve"> არის ხარჯები, რომლებიც არ იცვლება წარმოების მოცულობის ან გაყიდვების მიხედვით. მაგ: ქირა (ოფისის, საწარმოს),  თანამშრომლების ხელფასები (ფიქსირებული), კომუნალური გადასახადები (თუ ფიქსირებული ტარიფია),  დაზღვევა, სესხის პროცენტები და ა.შ.  ეს არის ხარჯები რომლებიც არ იცვლება დროის გარკვეულ მონაკვეთში.  </t>
    </r>
  </si>
  <si>
    <r>
      <rPr>
        <b/>
        <sz val="12"/>
        <color theme="1"/>
        <rFont val="Calibri"/>
        <family val="2"/>
        <scheme val="minor"/>
      </rPr>
      <t>ცვალებადი/არაპირდაპირი ხარჯი</t>
    </r>
    <r>
      <rPr>
        <sz val="12"/>
        <color theme="1"/>
        <rFont val="Calibri"/>
        <family val="2"/>
        <scheme val="minor"/>
      </rPr>
      <t xml:space="preserve"> ეს არის ხარჯები, რომლებიც დამოკიდებულია წარმოების ან გაყიდვების მოცულობაზე. მაგ: ნედლეულის და მასალების ღირებულება, წარმოების ელექტროენერგია და წყლის ხარჯი (თუ შეიცვლება წარმოების მიხედვით),  ტრანსპორტირების ხარჯები, დროებითი დასაქმებულების ხელფასები, შეფუთვის და მიწოდების ხარჯები და ა.შ.</t>
    </r>
  </si>
  <si>
    <t>პროდუქტი 1 ხაჭაპური</t>
  </si>
  <si>
    <t>პროდუქტი 2 კრუასანი</t>
  </si>
  <si>
    <t>პროდუქტი 3 პიცა</t>
  </si>
  <si>
    <t>პროდუქტი 4 ჰოთდოგი</t>
  </si>
  <si>
    <t>კომუნალური გადასახადები</t>
  </si>
  <si>
    <t>კომუნიკაცია. ჰოსტინგი, დომენი და ინტერნეტი</t>
  </si>
  <si>
    <t>საგადასახადო ხარჯები</t>
  </si>
  <si>
    <t>მარკეტინგის/რეკლამის ხარჯები</t>
  </si>
  <si>
    <t>ჰიგიენის საშუალებები</t>
  </si>
  <si>
    <t>ავტო მანქანის იჯარა მძღოლის სერვისით</t>
  </si>
  <si>
    <t>ავტომანქანის საწვავი</t>
  </si>
  <si>
    <t>საბანკო მომსახურება</t>
  </si>
  <si>
    <t>ფართის იჯარა</t>
  </si>
  <si>
    <t>მენჯმენტის ხელფასი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</si>
</sst>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9"/>
      <color indexed="81"/>
      <name val="Segoe UI"/>
      <charset val="1"/>
    </font>
    <font>
      <b/>
      <sz val="9"/>
      <color indexed="81"/>
      <name val="Segoe UI"/>
      <charset val="1"/>
    </font>
    <font>
      <b/>
      <sz val="10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Sylfaen"/>
      <family val="1"/>
    </font>
    <font>
      <sz val="10"/>
      <color rgb="FF000000"/>
      <name val="Calibri"/>
      <family val="2"/>
      <scheme val="minor"/>
    </font>
    <font>
      <sz val="10"/>
      <color rgb="FF000000"/>
      <name val="Sylfaen"/>
      <family val="1"/>
    </font>
  </fonts>
  <fills count="1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BFBFBF"/>
        <bgColor rgb="FFBFBFBF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31"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/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5" fillId="0" borderId="0" xfId="0" applyFont="1"/>
    <xf numFmtId="0" fontId="5" fillId="2" borderId="1" xfId="0" applyFont="1" applyFill="1" applyBorder="1"/>
    <xf numFmtId="0" fontId="4" fillId="0" borderId="1" xfId="0" applyFont="1" applyBorder="1" applyAlignment="1">
      <alignment horizontal="left" vertical="center"/>
    </xf>
    <xf numFmtId="1" fontId="4" fillId="0" borderId="1" xfId="0" applyNumberFormat="1" applyFont="1" applyBorder="1"/>
    <xf numFmtId="1" fontId="4" fillId="0" borderId="0" xfId="0" applyNumberFormat="1" applyFont="1"/>
    <xf numFmtId="0" fontId="5" fillId="2" borderId="1" xfId="0" applyFont="1" applyFill="1" applyBorder="1" applyAlignment="1">
      <alignment vertical="center"/>
    </xf>
    <xf numFmtId="0" fontId="4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1" fontId="4" fillId="0" borderId="1" xfId="0" applyNumberFormat="1" applyFont="1" applyBorder="1" applyAlignment="1">
      <alignment vertical="center"/>
    </xf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1" fontId="5" fillId="3" borderId="1" xfId="0" applyNumberFormat="1" applyFont="1" applyFill="1" applyBorder="1" applyAlignment="1">
      <alignment vertical="center"/>
    </xf>
    <xf numFmtId="0" fontId="5" fillId="3" borderId="1" xfId="0" applyFont="1" applyFill="1" applyBorder="1" applyAlignment="1">
      <alignment horizontal="left" vertical="center"/>
    </xf>
    <xf numFmtId="1" fontId="4" fillId="5" borderId="1" xfId="0" applyNumberFormat="1" applyFont="1" applyFill="1" applyBorder="1" applyAlignment="1">
      <alignment vertical="center"/>
    </xf>
    <xf numFmtId="1" fontId="5" fillId="2" borderId="1" xfId="0" applyNumberFormat="1" applyFont="1" applyFill="1" applyBorder="1" applyAlignment="1">
      <alignment vertical="center"/>
    </xf>
    <xf numFmtId="1" fontId="6" fillId="0" borderId="1" xfId="0" applyNumberFormat="1" applyFont="1" applyBorder="1" applyAlignment="1">
      <alignment vertical="center"/>
    </xf>
    <xf numFmtId="1" fontId="5" fillId="0" borderId="1" xfId="0" applyNumberFormat="1" applyFont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/>
    <xf numFmtId="0" fontId="9" fillId="0" borderId="0" xfId="0" applyFont="1"/>
    <xf numFmtId="0" fontId="3" fillId="4" borderId="1" xfId="0" applyFont="1" applyFill="1" applyBorder="1" applyAlignment="1">
      <alignment vertical="center"/>
    </xf>
    <xf numFmtId="0" fontId="10" fillId="0" borderId="0" xfId="0" applyFont="1"/>
    <xf numFmtId="0" fontId="5" fillId="5" borderId="1" xfId="0" applyFont="1" applyFill="1" applyBorder="1" applyAlignment="1">
      <alignment vertical="center"/>
    </xf>
    <xf numFmtId="1" fontId="5" fillId="5" borderId="1" xfId="0" applyNumberFormat="1" applyFont="1" applyFill="1" applyBorder="1" applyAlignment="1">
      <alignment vertical="center"/>
    </xf>
    <xf numFmtId="1" fontId="11" fillId="4" borderId="1" xfId="0" applyNumberFormat="1" applyFont="1" applyFill="1" applyBorder="1" applyAlignment="1">
      <alignment vertical="center"/>
    </xf>
    <xf numFmtId="1" fontId="11" fillId="2" borderId="1" xfId="0" applyNumberFormat="1" applyFont="1" applyFill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5" borderId="0" xfId="0" applyFont="1" applyFill="1"/>
    <xf numFmtId="0" fontId="0" fillId="0" borderId="5" xfId="0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4" fillId="0" borderId="5" xfId="0" applyFont="1" applyBorder="1"/>
    <xf numFmtId="0" fontId="14" fillId="0" borderId="1" xfId="0" applyFont="1" applyBorder="1" applyAlignment="1">
      <alignment horizontal="left" vertical="center"/>
    </xf>
    <xf numFmtId="0" fontId="14" fillId="0" borderId="1" xfId="0" applyFont="1" applyBorder="1" applyAlignment="1">
      <alignment horizontal="center"/>
    </xf>
    <xf numFmtId="0" fontId="14" fillId="2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3" fontId="5" fillId="2" borderId="1" xfId="0" applyNumberFormat="1" applyFont="1" applyFill="1" applyBorder="1"/>
    <xf numFmtId="3" fontId="4" fillId="0" borderId="1" xfId="0" applyNumberFormat="1" applyFont="1" applyBorder="1"/>
    <xf numFmtId="3" fontId="4" fillId="0" borderId="1" xfId="0" applyNumberFormat="1" applyFont="1" applyBorder="1" applyAlignment="1">
      <alignment vertical="center"/>
    </xf>
    <xf numFmtId="3" fontId="4" fillId="0" borderId="0" xfId="0" applyNumberFormat="1" applyFont="1"/>
    <xf numFmtId="0" fontId="5" fillId="4" borderId="1" xfId="0" applyFont="1" applyFill="1" applyBorder="1"/>
    <xf numFmtId="0" fontId="2" fillId="0" borderId="1" xfId="0" applyFont="1" applyBorder="1"/>
    <xf numFmtId="3" fontId="4" fillId="5" borderId="1" xfId="0" applyNumberFormat="1" applyFont="1" applyFill="1" applyBorder="1"/>
    <xf numFmtId="0" fontId="5" fillId="4" borderId="1" xfId="0" applyFont="1" applyFill="1" applyBorder="1" applyAlignment="1">
      <alignment vertical="center"/>
    </xf>
    <xf numFmtId="1" fontId="5" fillId="4" borderId="1" xfId="0" applyNumberFormat="1" applyFont="1" applyFill="1" applyBorder="1" applyAlignment="1">
      <alignment vertical="center"/>
    </xf>
    <xf numFmtId="0" fontId="7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left" vertical="center"/>
    </xf>
    <xf numFmtId="1" fontId="6" fillId="4" borderId="1" xfId="0" applyNumberFormat="1" applyFont="1" applyFill="1" applyBorder="1" applyAlignment="1">
      <alignment vertical="center"/>
    </xf>
    <xf numFmtId="0" fontId="5" fillId="7" borderId="5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vertical="center"/>
    </xf>
    <xf numFmtId="0" fontId="4" fillId="6" borderId="1" xfId="0" applyFont="1" applyFill="1" applyBorder="1" applyAlignment="1">
      <alignment vertical="center"/>
    </xf>
    <xf numFmtId="0" fontId="4" fillId="6" borderId="1" xfId="0" applyFont="1" applyFill="1" applyBorder="1" applyAlignment="1">
      <alignment vertical="center" wrapText="1"/>
    </xf>
    <xf numFmtId="0" fontId="5" fillId="6" borderId="1" xfId="0" applyFont="1" applyFill="1" applyBorder="1" applyAlignment="1">
      <alignment horizontal="left" vertical="center"/>
    </xf>
    <xf numFmtId="1" fontId="5" fillId="6" borderId="1" xfId="0" applyNumberFormat="1" applyFont="1" applyFill="1" applyBorder="1" applyAlignment="1">
      <alignment vertical="center"/>
    </xf>
    <xf numFmtId="3" fontId="5" fillId="4" borderId="1" xfId="0" applyNumberFormat="1" applyFont="1" applyFill="1" applyBorder="1"/>
    <xf numFmtId="3" fontId="5" fillId="6" borderId="1" xfId="0" applyNumberFormat="1" applyFont="1" applyFill="1" applyBorder="1"/>
    <xf numFmtId="0" fontId="5" fillId="6" borderId="1" xfId="0" applyFont="1" applyFill="1" applyBorder="1"/>
    <xf numFmtId="0" fontId="1" fillId="0" borderId="1" xfId="0" applyFont="1" applyBorder="1" applyAlignment="1">
      <alignment vertical="center"/>
    </xf>
    <xf numFmtId="0" fontId="1" fillId="0" borderId="0" xfId="0" applyFont="1"/>
    <xf numFmtId="0" fontId="1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1" fillId="0" borderId="0" xfId="0" applyFont="1" applyAlignment="1">
      <alignment vertical="center"/>
    </xf>
    <xf numFmtId="0" fontId="14" fillId="2" borderId="1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5" fillId="0" borderId="0" xfId="0" applyFont="1"/>
    <xf numFmtId="0" fontId="16" fillId="0" borderId="0" xfId="0" applyFont="1"/>
    <xf numFmtId="0" fontId="0" fillId="0" borderId="0" xfId="0" applyAlignment="1">
      <alignment horizontal="right" vertical="center"/>
    </xf>
    <xf numFmtId="0" fontId="17" fillId="8" borderId="0" xfId="0" applyFont="1" applyFill="1"/>
    <xf numFmtId="0" fontId="0" fillId="8" borderId="0" xfId="0" applyFill="1"/>
    <xf numFmtId="0" fontId="16" fillId="8" borderId="0" xfId="0" applyFont="1" applyFill="1"/>
    <xf numFmtId="0" fontId="18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19" fillId="0" borderId="0" xfId="0" applyFont="1"/>
    <xf numFmtId="0" fontId="17" fillId="0" borderId="0" xfId="0" applyFont="1"/>
    <xf numFmtId="0" fontId="0" fillId="9" borderId="0" xfId="0" applyFill="1"/>
    <xf numFmtId="0" fontId="0" fillId="10" borderId="0" xfId="0" applyFill="1"/>
    <xf numFmtId="0" fontId="0" fillId="11" borderId="0" xfId="0" applyFill="1"/>
    <xf numFmtId="0" fontId="20" fillId="0" borderId="0" xfId="0" applyFont="1"/>
    <xf numFmtId="0" fontId="19" fillId="0" borderId="0" xfId="0" applyFont="1" applyAlignment="1">
      <alignment horizontal="center"/>
    </xf>
    <xf numFmtId="0" fontId="15" fillId="0" borderId="0" xfId="0" applyFont="1" applyAlignment="1">
      <alignment horizontal="center" vertical="center"/>
    </xf>
    <xf numFmtId="0" fontId="21" fillId="0" borderId="0" xfId="0" applyFont="1" applyAlignment="1">
      <alignment vertical="center"/>
    </xf>
    <xf numFmtId="1" fontId="3" fillId="4" borderId="2" xfId="0" applyNumberFormat="1" applyFont="1" applyFill="1" applyBorder="1" applyAlignment="1">
      <alignment vertical="center"/>
    </xf>
    <xf numFmtId="1" fontId="3" fillId="4" borderId="3" xfId="0" applyNumberFormat="1" applyFont="1" applyFill="1" applyBorder="1" applyAlignment="1">
      <alignment vertical="center"/>
    </xf>
    <xf numFmtId="1" fontId="3" fillId="4" borderId="4" xfId="0" applyNumberFormat="1" applyFont="1" applyFill="1" applyBorder="1" applyAlignment="1">
      <alignment vertical="center"/>
    </xf>
    <xf numFmtId="1" fontId="3" fillId="2" borderId="2" xfId="0" applyNumberFormat="1" applyFont="1" applyFill="1" applyBorder="1" applyAlignment="1">
      <alignment vertical="center"/>
    </xf>
    <xf numFmtId="1" fontId="3" fillId="2" borderId="3" xfId="0" applyNumberFormat="1" applyFont="1" applyFill="1" applyBorder="1" applyAlignment="1">
      <alignment vertical="center"/>
    </xf>
    <xf numFmtId="1" fontId="3" fillId="2" borderId="4" xfId="0" applyNumberFormat="1" applyFont="1" applyFill="1" applyBorder="1" applyAlignment="1">
      <alignment vertical="center"/>
    </xf>
    <xf numFmtId="0" fontId="8" fillId="7" borderId="1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1" fontId="4" fillId="6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1" fontId="4" fillId="4" borderId="1" xfId="0" applyNumberFormat="1" applyFont="1" applyFill="1" applyBorder="1" applyAlignment="1">
      <alignment vertical="center"/>
    </xf>
    <xf numFmtId="0" fontId="5" fillId="4" borderId="5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8" fillId="7" borderId="2" xfId="0" applyFont="1" applyFill="1" applyBorder="1" applyAlignment="1">
      <alignment horizontal="center" vertical="center"/>
    </xf>
    <xf numFmtId="0" fontId="8" fillId="7" borderId="3" xfId="0" applyFont="1" applyFill="1" applyBorder="1" applyAlignment="1">
      <alignment horizontal="center" vertical="center"/>
    </xf>
    <xf numFmtId="0" fontId="8" fillId="7" borderId="4" xfId="0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/>
    </xf>
    <xf numFmtId="0" fontId="5" fillId="7" borderId="5" xfId="0" applyFont="1" applyFill="1" applyBorder="1" applyAlignment="1">
      <alignment horizontal="center" vertical="center"/>
    </xf>
    <xf numFmtId="0" fontId="5" fillId="4" borderId="2" xfId="0" applyFont="1" applyFill="1" applyBorder="1"/>
    <xf numFmtId="0" fontId="5" fillId="4" borderId="3" xfId="0" applyFont="1" applyFill="1" applyBorder="1"/>
    <xf numFmtId="0" fontId="5" fillId="4" borderId="4" xfId="0" applyFont="1" applyFill="1" applyBorder="1"/>
    <xf numFmtId="0" fontId="5" fillId="7" borderId="1" xfId="0" applyFont="1" applyFill="1" applyBorder="1"/>
    <xf numFmtId="0" fontId="7" fillId="6" borderId="2" xfId="0" applyFont="1" applyFill="1" applyBorder="1" applyAlignment="1">
      <alignment horizontal="center" vertical="center"/>
    </xf>
    <xf numFmtId="0" fontId="7" fillId="6" borderId="3" xfId="0" applyFont="1" applyFill="1" applyBorder="1" applyAlignment="1">
      <alignment horizontal="center" vertical="center"/>
    </xf>
    <xf numFmtId="0" fontId="7" fillId="6" borderId="4" xfId="0" applyFont="1" applyFill="1" applyBorder="1" applyAlignment="1">
      <alignment horizontal="center" vertical="center"/>
    </xf>
    <xf numFmtId="3" fontId="4" fillId="2" borderId="2" xfId="0" applyNumberFormat="1" applyFont="1" applyFill="1" applyBorder="1"/>
    <xf numFmtId="3" fontId="4" fillId="2" borderId="3" xfId="0" applyNumberFormat="1" applyFont="1" applyFill="1" applyBorder="1"/>
    <xf numFmtId="3" fontId="4" fillId="2" borderId="4" xfId="0" applyNumberFormat="1" applyFont="1" applyFill="1" applyBorder="1"/>
    <xf numFmtId="0" fontId="5" fillId="7" borderId="2" xfId="0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" fontId="1" fillId="0" borderId="1" xfId="0" applyNumberFormat="1" applyFont="1" applyBorder="1"/>
    <xf numFmtId="0" fontId="23" fillId="12" borderId="6" xfId="0" applyFont="1" applyFill="1" applyBorder="1" applyAlignment="1">
      <alignment wrapText="1"/>
    </xf>
    <xf numFmtId="0" fontId="24" fillId="5" borderId="7" xfId="0" applyFont="1" applyFill="1" applyBorder="1" applyAlignment="1">
      <alignment horizontal="right"/>
    </xf>
    <xf numFmtId="0" fontId="24" fillId="5" borderId="8" xfId="0" applyFont="1" applyFill="1" applyBorder="1" applyAlignment="1">
      <alignment horizontal="right"/>
    </xf>
    <xf numFmtId="0" fontId="24" fillId="0" borderId="7" xfId="0" applyFont="1" applyBorder="1" applyAlignment="1">
      <alignment horizontal="right"/>
    </xf>
    <xf numFmtId="3" fontId="24" fillId="0" borderId="7" xfId="0" applyNumberFormat="1" applyFont="1" applyBorder="1" applyAlignment="1">
      <alignment horizontal="right"/>
    </xf>
    <xf numFmtId="3" fontId="24" fillId="0" borderId="8" xfId="0" applyNumberFormat="1" applyFont="1" applyBorder="1" applyAlignment="1">
      <alignment horizontal="right"/>
    </xf>
    <xf numFmtId="0" fontId="25" fillId="0" borderId="7" xfId="0" applyFont="1" applyBorder="1" applyAlignment="1">
      <alignment horizontal="right"/>
    </xf>
    <xf numFmtId="3" fontId="25" fillId="0" borderId="7" xfId="0" applyNumberFormat="1" applyFont="1" applyBorder="1" applyAlignment="1">
      <alignment horizontal="right"/>
    </xf>
    <xf numFmtId="3" fontId="25" fillId="0" borderId="8" xfId="0" applyNumberFormat="1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5C6C67-4CA0-4A27-A1B8-35840B4A9949}">
  <sheetPr codeName="Sheet1"/>
  <dimension ref="A2:Q54"/>
  <sheetViews>
    <sheetView topLeftCell="A40" zoomScale="110" zoomScaleNormal="110" workbookViewId="0">
      <selection activeCell="E44" sqref="E44"/>
    </sheetView>
  </sheetViews>
  <sheetFormatPr defaultRowHeight="14.4" x14ac:dyDescent="0.3"/>
  <cols>
    <col min="1" max="1" width="7.44140625" customWidth="1"/>
    <col min="3" max="3" width="25.109375" customWidth="1"/>
  </cols>
  <sheetData>
    <row r="2" spans="1:15" ht="18" customHeight="1" x14ac:dyDescent="0.35">
      <c r="B2" s="72"/>
      <c r="D2" s="73"/>
    </row>
    <row r="3" spans="1:15" ht="21" x14ac:dyDescent="0.4">
      <c r="B3" s="81" t="s">
        <v>74</v>
      </c>
      <c r="C3" s="80"/>
      <c r="D3" s="73"/>
      <c r="O3" s="74"/>
    </row>
    <row r="4" spans="1:15" ht="4.8" customHeight="1" x14ac:dyDescent="0.4">
      <c r="B4" s="75"/>
      <c r="C4" s="76"/>
      <c r="D4" s="77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</row>
    <row r="5" spans="1:15" ht="18" customHeight="1" x14ac:dyDescent="0.35">
      <c r="B5" s="72"/>
      <c r="D5" s="73"/>
    </row>
    <row r="6" spans="1:15" ht="18" customHeight="1" x14ac:dyDescent="0.35">
      <c r="A6" s="72">
        <v>1</v>
      </c>
      <c r="B6" s="72" t="s">
        <v>40</v>
      </c>
      <c r="D6" s="73"/>
    </row>
    <row r="7" spans="1:15" ht="18" customHeight="1" x14ac:dyDescent="0.35">
      <c r="B7" s="78" t="s">
        <v>39</v>
      </c>
      <c r="C7" t="s">
        <v>57</v>
      </c>
      <c r="D7" s="73"/>
    </row>
    <row r="8" spans="1:15" ht="18" customHeight="1" x14ac:dyDescent="0.35">
      <c r="B8" s="78" t="s">
        <v>39</v>
      </c>
      <c r="C8" t="s">
        <v>41</v>
      </c>
      <c r="D8" s="73"/>
    </row>
    <row r="9" spans="1:15" ht="18" customHeight="1" x14ac:dyDescent="0.35">
      <c r="B9" s="78" t="s">
        <v>39</v>
      </c>
      <c r="C9" t="s">
        <v>58</v>
      </c>
      <c r="D9" s="73"/>
    </row>
    <row r="10" spans="1:15" ht="18" customHeight="1" x14ac:dyDescent="0.35">
      <c r="B10" s="78" t="s">
        <v>39</v>
      </c>
      <c r="C10" t="s">
        <v>45</v>
      </c>
      <c r="D10" s="73"/>
    </row>
    <row r="11" spans="1:15" ht="18" customHeight="1" x14ac:dyDescent="0.35">
      <c r="B11" s="78" t="s">
        <v>39</v>
      </c>
      <c r="C11" t="s">
        <v>59</v>
      </c>
      <c r="D11" s="73"/>
    </row>
    <row r="12" spans="1:15" ht="18" customHeight="1" x14ac:dyDescent="0.35">
      <c r="B12" s="78" t="s">
        <v>39</v>
      </c>
      <c r="C12" t="s">
        <v>75</v>
      </c>
      <c r="D12" s="73"/>
    </row>
    <row r="13" spans="1:15" ht="18" customHeight="1" x14ac:dyDescent="0.35">
      <c r="B13" s="78" t="s">
        <v>39</v>
      </c>
      <c r="C13" t="s">
        <v>48</v>
      </c>
      <c r="D13" s="73"/>
    </row>
    <row r="14" spans="1:15" ht="18" customHeight="1" x14ac:dyDescent="0.35">
      <c r="B14" s="78" t="s">
        <v>39</v>
      </c>
      <c r="C14" t="s">
        <v>52</v>
      </c>
      <c r="D14" s="73"/>
    </row>
    <row r="15" spans="1:15" ht="18" customHeight="1" x14ac:dyDescent="0.35">
      <c r="B15" s="78" t="s">
        <v>39</v>
      </c>
      <c r="C15" t="s">
        <v>53</v>
      </c>
      <c r="D15" s="73"/>
    </row>
    <row r="16" spans="1:15" ht="18" customHeight="1" x14ac:dyDescent="0.35">
      <c r="A16" s="78" t="s">
        <v>39</v>
      </c>
      <c r="B16" s="73" t="s">
        <v>60</v>
      </c>
      <c r="D16" s="73"/>
      <c r="E16" s="73"/>
      <c r="F16" s="73"/>
      <c r="G16" s="73"/>
      <c r="H16" s="73"/>
      <c r="I16" s="73"/>
      <c r="J16" s="73"/>
      <c r="K16" s="73"/>
    </row>
    <row r="17" spans="1:17" ht="18" customHeight="1" x14ac:dyDescent="0.35">
      <c r="B17" s="78"/>
      <c r="D17" s="73"/>
    </row>
    <row r="18" spans="1:17" ht="18" customHeight="1" x14ac:dyDescent="0.35">
      <c r="B18" s="78"/>
      <c r="D18" s="73"/>
    </row>
    <row r="19" spans="1:17" ht="18" customHeight="1" x14ac:dyDescent="0.3">
      <c r="B19" s="86">
        <v>1</v>
      </c>
      <c r="C19" s="83" t="s">
        <v>50</v>
      </c>
      <c r="D19" s="73"/>
    </row>
    <row r="20" spans="1:17" ht="18" customHeight="1" x14ac:dyDescent="0.3">
      <c r="B20" s="86">
        <v>2</v>
      </c>
      <c r="C20" s="82" t="s">
        <v>46</v>
      </c>
      <c r="D20" s="73"/>
    </row>
    <row r="21" spans="1:17" ht="18" customHeight="1" x14ac:dyDescent="0.3">
      <c r="B21" s="86">
        <v>3</v>
      </c>
      <c r="C21" s="84" t="s">
        <v>61</v>
      </c>
      <c r="D21" s="73"/>
    </row>
    <row r="22" spans="1:17" ht="18" customHeight="1" x14ac:dyDescent="0.35">
      <c r="B22" s="78"/>
      <c r="D22" s="73"/>
    </row>
    <row r="23" spans="1:17" ht="18" customHeight="1" x14ac:dyDescent="0.35">
      <c r="B23" s="78"/>
      <c r="D23" s="73"/>
    </row>
    <row r="24" spans="1:17" ht="18" customHeight="1" x14ac:dyDescent="0.35">
      <c r="A24" s="72">
        <v>2</v>
      </c>
      <c r="B24" s="79" t="s">
        <v>42</v>
      </c>
      <c r="D24" s="73"/>
    </row>
    <row r="25" spans="1:17" ht="18" customHeight="1" x14ac:dyDescent="0.35">
      <c r="B25" s="78" t="s">
        <v>39</v>
      </c>
      <c r="C25" t="s">
        <v>55</v>
      </c>
      <c r="D25" s="73"/>
    </row>
    <row r="26" spans="1:17" ht="18" customHeight="1" x14ac:dyDescent="0.35">
      <c r="B26" s="78"/>
      <c r="D26" s="73"/>
    </row>
    <row r="27" spans="1:17" ht="18" customHeight="1" x14ac:dyDescent="0.35">
      <c r="B27" s="78"/>
      <c r="C27" s="1" t="s">
        <v>39</v>
      </c>
      <c r="D27" s="85" t="s">
        <v>47</v>
      </c>
      <c r="Q27" s="26"/>
    </row>
    <row r="28" spans="1:17" ht="18" customHeight="1" x14ac:dyDescent="0.35">
      <c r="B28" s="78"/>
      <c r="C28" s="1" t="s">
        <v>39</v>
      </c>
      <c r="D28" s="85" t="s">
        <v>49</v>
      </c>
      <c r="Q28" s="26"/>
    </row>
    <row r="29" spans="1:17" ht="18" customHeight="1" x14ac:dyDescent="0.35">
      <c r="B29" s="78"/>
      <c r="C29" s="1" t="s">
        <v>39</v>
      </c>
      <c r="D29" s="85" t="s">
        <v>62</v>
      </c>
    </row>
    <row r="30" spans="1:17" ht="18" customHeight="1" x14ac:dyDescent="0.35">
      <c r="B30" s="78"/>
      <c r="C30" s="1" t="s">
        <v>39</v>
      </c>
      <c r="D30" s="85" t="s">
        <v>51</v>
      </c>
    </row>
    <row r="31" spans="1:17" ht="18" customHeight="1" x14ac:dyDescent="0.35">
      <c r="B31" s="78"/>
      <c r="C31" s="1"/>
      <c r="D31" s="85"/>
    </row>
    <row r="32" spans="1:17" ht="18" customHeight="1" x14ac:dyDescent="0.35">
      <c r="B32" s="72"/>
      <c r="D32" s="73"/>
    </row>
    <row r="33" spans="1:4" ht="18" customHeight="1" x14ac:dyDescent="0.35">
      <c r="A33" s="72">
        <v>3</v>
      </c>
      <c r="B33" s="72" t="s">
        <v>43</v>
      </c>
      <c r="D33" s="73"/>
    </row>
    <row r="34" spans="1:4" ht="18" customHeight="1" x14ac:dyDescent="0.35">
      <c r="B34" s="78" t="s">
        <v>39</v>
      </c>
      <c r="C34" t="s">
        <v>54</v>
      </c>
      <c r="D34" s="73"/>
    </row>
    <row r="35" spans="1:4" ht="18" customHeight="1" x14ac:dyDescent="0.35">
      <c r="B35" s="78"/>
      <c r="D35" s="73"/>
    </row>
    <row r="36" spans="1:4" ht="18" customHeight="1" x14ac:dyDescent="0.35">
      <c r="B36" s="72"/>
      <c r="C36" s="1" t="s">
        <v>39</v>
      </c>
      <c r="D36" s="73" t="s">
        <v>63</v>
      </c>
    </row>
    <row r="37" spans="1:4" ht="18" customHeight="1" x14ac:dyDescent="0.35">
      <c r="B37" s="72"/>
      <c r="C37" s="1" t="s">
        <v>39</v>
      </c>
      <c r="D37" s="73" t="s">
        <v>64</v>
      </c>
    </row>
    <row r="38" spans="1:4" ht="18" customHeight="1" x14ac:dyDescent="0.35">
      <c r="B38" s="72"/>
      <c r="C38" s="1" t="s">
        <v>39</v>
      </c>
      <c r="D38" t="s">
        <v>65</v>
      </c>
    </row>
    <row r="39" spans="1:4" ht="18" customHeight="1" x14ac:dyDescent="0.35">
      <c r="B39" s="72"/>
      <c r="C39" s="1" t="s">
        <v>39</v>
      </c>
      <c r="D39" s="73" t="s">
        <v>66</v>
      </c>
    </row>
    <row r="40" spans="1:4" ht="18" customHeight="1" x14ac:dyDescent="0.35">
      <c r="B40" s="72"/>
      <c r="C40" s="1" t="s">
        <v>39</v>
      </c>
      <c r="D40" s="73" t="s">
        <v>67</v>
      </c>
    </row>
    <row r="41" spans="1:4" ht="18" customHeight="1" x14ac:dyDescent="0.35">
      <c r="B41" s="72"/>
      <c r="C41" s="1" t="s">
        <v>39</v>
      </c>
      <c r="D41" s="85" t="s">
        <v>49</v>
      </c>
    </row>
    <row r="42" spans="1:4" ht="18" customHeight="1" x14ac:dyDescent="0.35">
      <c r="B42" s="72"/>
      <c r="C42" s="1"/>
    </row>
    <row r="43" spans="1:4" ht="31.2" customHeight="1" x14ac:dyDescent="0.3">
      <c r="B43" s="87" t="s">
        <v>39</v>
      </c>
      <c r="C43" s="88" t="s">
        <v>77</v>
      </c>
    </row>
    <row r="44" spans="1:4" ht="27.6" customHeight="1" x14ac:dyDescent="0.3">
      <c r="B44" s="87" t="s">
        <v>39</v>
      </c>
      <c r="C44" s="88" t="s">
        <v>78</v>
      </c>
    </row>
    <row r="45" spans="1:4" ht="18" customHeight="1" x14ac:dyDescent="0.35">
      <c r="B45" s="72"/>
      <c r="D45" s="73"/>
    </row>
    <row r="46" spans="1:4" ht="18" customHeight="1" x14ac:dyDescent="0.35">
      <c r="A46" s="72">
        <v>4</v>
      </c>
      <c r="B46" s="72" t="s">
        <v>44</v>
      </c>
      <c r="D46" s="73"/>
    </row>
    <row r="47" spans="1:4" ht="18" customHeight="1" x14ac:dyDescent="0.35">
      <c r="A47" s="72"/>
      <c r="B47" s="78" t="s">
        <v>39</v>
      </c>
      <c r="C47" t="s">
        <v>71</v>
      </c>
      <c r="D47" s="73"/>
    </row>
    <row r="48" spans="1:4" ht="18" customHeight="1" x14ac:dyDescent="0.35">
      <c r="A48" s="72"/>
      <c r="B48" s="72"/>
      <c r="D48" s="73"/>
    </row>
    <row r="49" spans="2:4" ht="18" customHeight="1" x14ac:dyDescent="0.35">
      <c r="C49" s="78" t="s">
        <v>39</v>
      </c>
      <c r="D49" s="73" t="s">
        <v>72</v>
      </c>
    </row>
    <row r="50" spans="2:4" ht="18" customHeight="1" x14ac:dyDescent="0.35">
      <c r="C50" s="78" t="s">
        <v>39</v>
      </c>
      <c r="D50" s="73" t="s">
        <v>70</v>
      </c>
    </row>
    <row r="51" spans="2:4" ht="18" customHeight="1" x14ac:dyDescent="0.35">
      <c r="C51" s="78" t="s">
        <v>39</v>
      </c>
      <c r="D51" s="73" t="s">
        <v>69</v>
      </c>
    </row>
    <row r="52" spans="2:4" ht="18" customHeight="1" x14ac:dyDescent="0.35">
      <c r="C52" s="78" t="s">
        <v>39</v>
      </c>
      <c r="D52" s="85" t="s">
        <v>49</v>
      </c>
    </row>
    <row r="53" spans="2:4" ht="18" customHeight="1" x14ac:dyDescent="0.35">
      <c r="B53" s="78"/>
      <c r="D53" s="73"/>
    </row>
    <row r="54" spans="2:4" ht="18" customHeight="1" x14ac:dyDescent="0.35">
      <c r="B54" s="78"/>
      <c r="C54" t="s">
        <v>56</v>
      </c>
      <c r="D54" s="7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9"/>
  </sheetPr>
  <dimension ref="A1:Q20"/>
  <sheetViews>
    <sheetView tabSelected="1" zoomScaleNormal="100" workbookViewId="0">
      <pane xSplit="2" ySplit="4" topLeftCell="C5" activePane="bottomRight" state="frozen"/>
      <selection pane="topRight" activeCell="B1" sqref="B1"/>
      <selection pane="bottomLeft" activeCell="A6" sqref="A6"/>
      <selection pane="bottomRight" activeCell="M24" sqref="M24"/>
    </sheetView>
  </sheetViews>
  <sheetFormatPr defaultColWidth="43.5546875" defaultRowHeight="13.8" x14ac:dyDescent="0.3"/>
  <cols>
    <col min="1" max="1" width="2.88671875" style="2" customWidth="1"/>
    <col min="2" max="2" width="34.6640625" style="2" customWidth="1"/>
    <col min="3" max="14" width="7.6640625" style="2" customWidth="1"/>
    <col min="15" max="15" width="9" style="2" customWidth="1"/>
    <col min="16" max="16" width="25.77734375" style="2" customWidth="1"/>
    <col min="17" max="18" width="9" style="2" customWidth="1"/>
    <col min="19" max="19" width="9.5546875" style="2" customWidth="1"/>
    <col min="20" max="16384" width="43.5546875" style="2"/>
  </cols>
  <sheetData>
    <row r="1" spans="1:17" ht="15" customHeight="1" x14ac:dyDescent="0.3">
      <c r="A1" s="97" t="s">
        <v>38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5" t="s">
        <v>18</v>
      </c>
    </row>
    <row r="2" spans="1:17" ht="24.9" customHeight="1" x14ac:dyDescent="0.3">
      <c r="A2" s="95" t="s">
        <v>27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5"/>
    </row>
    <row r="3" spans="1:17" ht="14.4" x14ac:dyDescent="0.3">
      <c r="A3" s="96" t="s">
        <v>0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</row>
    <row r="4" spans="1:17" ht="14.4" x14ac:dyDescent="0.3">
      <c r="B4" s="36"/>
      <c r="C4" s="37">
        <v>1</v>
      </c>
      <c r="D4" s="37">
        <v>2</v>
      </c>
      <c r="E4" s="37">
        <v>3</v>
      </c>
      <c r="F4" s="37">
        <v>4</v>
      </c>
      <c r="G4" s="37">
        <v>5</v>
      </c>
      <c r="H4" s="37">
        <v>6</v>
      </c>
      <c r="I4" s="37">
        <v>7</v>
      </c>
      <c r="J4" s="37">
        <v>8</v>
      </c>
      <c r="K4" s="37">
        <v>9</v>
      </c>
      <c r="L4" s="37">
        <v>10</v>
      </c>
      <c r="M4" s="37">
        <v>11</v>
      </c>
      <c r="N4" s="37">
        <v>12</v>
      </c>
      <c r="O4" s="37" t="s">
        <v>1</v>
      </c>
    </row>
    <row r="5" spans="1:17" ht="14.4" x14ac:dyDescent="0.3">
      <c r="A5" s="24" t="s">
        <v>10</v>
      </c>
      <c r="B5" s="24"/>
      <c r="C5" s="92"/>
      <c r="D5" s="93"/>
      <c r="E5" s="93"/>
      <c r="F5" s="93"/>
      <c r="G5" s="93"/>
      <c r="H5" s="93"/>
      <c r="I5" s="93"/>
      <c r="J5" s="93"/>
      <c r="K5" s="93"/>
      <c r="L5" s="93"/>
      <c r="M5" s="93"/>
      <c r="N5" s="93"/>
      <c r="O5" s="94"/>
    </row>
    <row r="6" spans="1:17" ht="12.75" customHeight="1" x14ac:dyDescent="0.3">
      <c r="A6" s="35"/>
      <c r="B6" s="65" t="s">
        <v>79</v>
      </c>
      <c r="C6" s="121">
        <v>80</v>
      </c>
      <c r="D6" s="121">
        <v>100</v>
      </c>
      <c r="E6" s="121">
        <v>120</v>
      </c>
      <c r="F6" s="121">
        <v>150</v>
      </c>
      <c r="G6" s="121">
        <v>200</v>
      </c>
      <c r="H6" s="121">
        <v>250</v>
      </c>
      <c r="I6" s="121">
        <v>250</v>
      </c>
      <c r="J6" s="121">
        <v>300</v>
      </c>
      <c r="K6" s="121">
        <v>300</v>
      </c>
      <c r="L6" s="121">
        <v>300</v>
      </c>
      <c r="M6" s="121">
        <v>300</v>
      </c>
      <c r="N6" s="121">
        <v>300</v>
      </c>
      <c r="O6" s="33">
        <f>SUM(C6:N6)</f>
        <v>2650</v>
      </c>
    </row>
    <row r="7" spans="1:17" ht="12.75" customHeight="1" x14ac:dyDescent="0.3">
      <c r="A7" s="35"/>
      <c r="B7" s="65" t="s">
        <v>80</v>
      </c>
      <c r="C7" s="121">
        <v>150</v>
      </c>
      <c r="D7" s="121">
        <v>200</v>
      </c>
      <c r="E7" s="121">
        <v>200</v>
      </c>
      <c r="F7" s="121">
        <v>250</v>
      </c>
      <c r="G7" s="121">
        <v>250</v>
      </c>
      <c r="H7" s="121">
        <v>250</v>
      </c>
      <c r="I7" s="121">
        <v>250</v>
      </c>
      <c r="J7" s="121">
        <v>300</v>
      </c>
      <c r="K7" s="121">
        <v>300</v>
      </c>
      <c r="L7" s="121">
        <v>300</v>
      </c>
      <c r="M7" s="121">
        <v>300</v>
      </c>
      <c r="N7" s="121">
        <v>300</v>
      </c>
      <c r="O7" s="33">
        <f t="shared" ref="O7:O8" si="0">SUM(C7:N7)</f>
        <v>3050</v>
      </c>
    </row>
    <row r="8" spans="1:17" ht="12.75" customHeight="1" x14ac:dyDescent="0.3">
      <c r="A8" s="35"/>
      <c r="B8" s="65" t="s">
        <v>81</v>
      </c>
      <c r="C8" s="121">
        <v>60</v>
      </c>
      <c r="D8" s="121">
        <v>80</v>
      </c>
      <c r="E8" s="121">
        <v>100</v>
      </c>
      <c r="F8" s="121">
        <v>110</v>
      </c>
      <c r="G8" s="121">
        <v>120</v>
      </c>
      <c r="H8" s="121">
        <v>130</v>
      </c>
      <c r="I8" s="121">
        <v>140</v>
      </c>
      <c r="J8" s="121">
        <v>140</v>
      </c>
      <c r="K8" s="121">
        <v>150</v>
      </c>
      <c r="L8" s="121">
        <v>150</v>
      </c>
      <c r="M8" s="121">
        <v>150</v>
      </c>
      <c r="N8" s="121">
        <v>150</v>
      </c>
      <c r="O8" s="33">
        <f t="shared" si="0"/>
        <v>1480</v>
      </c>
    </row>
    <row r="9" spans="1:17" ht="12.75" customHeight="1" x14ac:dyDescent="0.3">
      <c r="A9" s="35"/>
      <c r="B9" s="65" t="s">
        <v>82</v>
      </c>
      <c r="C9" s="121">
        <v>80</v>
      </c>
      <c r="D9" s="121">
        <v>100</v>
      </c>
      <c r="E9" s="121">
        <v>110</v>
      </c>
      <c r="F9" s="121">
        <v>120</v>
      </c>
      <c r="G9" s="121">
        <v>130</v>
      </c>
      <c r="H9" s="121">
        <v>130</v>
      </c>
      <c r="I9" s="121">
        <v>150</v>
      </c>
      <c r="J9" s="121">
        <v>150</v>
      </c>
      <c r="K9" s="121">
        <v>150</v>
      </c>
      <c r="L9" s="121">
        <v>200</v>
      </c>
      <c r="M9" s="121">
        <v>200</v>
      </c>
      <c r="N9" s="121">
        <v>200</v>
      </c>
      <c r="O9" s="33">
        <f t="shared" ref="O9:O10" si="1">SUM(C9:N9)</f>
        <v>1720</v>
      </c>
    </row>
    <row r="10" spans="1:17" ht="12.75" customHeight="1" x14ac:dyDescent="0.3">
      <c r="A10" s="35"/>
      <c r="B10" s="11"/>
      <c r="C10" s="8">
        <v>0</v>
      </c>
      <c r="D10" s="8">
        <v>0</v>
      </c>
      <c r="E10" s="8">
        <v>0</v>
      </c>
      <c r="F10" s="8">
        <v>0</v>
      </c>
      <c r="G10" s="8">
        <v>0</v>
      </c>
      <c r="H10" s="8">
        <v>0</v>
      </c>
      <c r="I10" s="8">
        <v>0</v>
      </c>
      <c r="J10" s="8">
        <v>0</v>
      </c>
      <c r="K10" s="8">
        <v>0</v>
      </c>
      <c r="L10" s="8">
        <v>0</v>
      </c>
      <c r="M10" s="8">
        <v>0</v>
      </c>
      <c r="N10" s="8">
        <v>0</v>
      </c>
      <c r="O10" s="33">
        <f t="shared" si="1"/>
        <v>0</v>
      </c>
    </row>
    <row r="11" spans="1:17" ht="14.4" x14ac:dyDescent="0.3">
      <c r="A11" s="24" t="s">
        <v>31</v>
      </c>
      <c r="B11" s="24"/>
      <c r="C11" s="33">
        <f>SUM(C6:C10)</f>
        <v>370</v>
      </c>
      <c r="D11" s="33">
        <f t="shared" ref="D11:N11" si="2">SUM(D6:D10)</f>
        <v>480</v>
      </c>
      <c r="E11" s="33">
        <f t="shared" si="2"/>
        <v>530</v>
      </c>
      <c r="F11" s="33">
        <f t="shared" si="2"/>
        <v>630</v>
      </c>
      <c r="G11" s="33">
        <f t="shared" si="2"/>
        <v>700</v>
      </c>
      <c r="H11" s="33">
        <f t="shared" si="2"/>
        <v>760</v>
      </c>
      <c r="I11" s="33">
        <f t="shared" si="2"/>
        <v>790</v>
      </c>
      <c r="J11" s="33">
        <f t="shared" si="2"/>
        <v>890</v>
      </c>
      <c r="K11" s="33">
        <f t="shared" si="2"/>
        <v>900</v>
      </c>
      <c r="L11" s="33">
        <f t="shared" si="2"/>
        <v>950</v>
      </c>
      <c r="M11" s="33">
        <f t="shared" si="2"/>
        <v>950</v>
      </c>
      <c r="N11" s="33">
        <f t="shared" si="2"/>
        <v>950</v>
      </c>
      <c r="O11" s="33">
        <f>SUM(C11:N11)</f>
        <v>8900</v>
      </c>
      <c r="Q11" s="9"/>
    </row>
    <row r="12" spans="1:17" ht="4.5" customHeight="1" x14ac:dyDescent="0.3">
      <c r="O12" s="27"/>
    </row>
    <row r="13" spans="1:17" ht="14.4" x14ac:dyDescent="0.3">
      <c r="A13" s="28" t="s">
        <v>26</v>
      </c>
      <c r="B13" s="28"/>
      <c r="C13" s="89"/>
      <c r="D13" s="90"/>
      <c r="E13" s="90"/>
      <c r="F13" s="90"/>
      <c r="G13" s="90"/>
      <c r="H13" s="90"/>
      <c r="I13" s="90"/>
      <c r="J13" s="90"/>
      <c r="K13" s="90"/>
      <c r="L13" s="90"/>
      <c r="M13" s="90"/>
      <c r="N13" s="90"/>
      <c r="O13" s="91"/>
    </row>
    <row r="14" spans="1:17" ht="12.75" customHeight="1" x14ac:dyDescent="0.3">
      <c r="A14" s="35"/>
      <c r="B14" s="65" t="s">
        <v>79</v>
      </c>
      <c r="C14" s="121">
        <v>85</v>
      </c>
      <c r="D14" s="121">
        <v>105</v>
      </c>
      <c r="E14" s="121">
        <v>125</v>
      </c>
      <c r="F14" s="121">
        <v>155</v>
      </c>
      <c r="G14" s="121">
        <v>205</v>
      </c>
      <c r="H14" s="121">
        <v>255</v>
      </c>
      <c r="I14" s="121">
        <v>250</v>
      </c>
      <c r="J14" s="121">
        <v>305</v>
      </c>
      <c r="K14" s="121">
        <v>305</v>
      </c>
      <c r="L14" s="121">
        <v>305</v>
      </c>
      <c r="M14" s="121">
        <v>305</v>
      </c>
      <c r="N14" s="121">
        <v>305</v>
      </c>
      <c r="O14" s="32">
        <f>SUM(C14:N14)</f>
        <v>2705</v>
      </c>
    </row>
    <row r="15" spans="1:17" ht="12.75" customHeight="1" x14ac:dyDescent="0.3">
      <c r="A15" s="35"/>
      <c r="B15" s="65" t="s">
        <v>80</v>
      </c>
      <c r="C15" s="121">
        <v>155</v>
      </c>
      <c r="D15" s="121">
        <v>205</v>
      </c>
      <c r="E15" s="121">
        <v>205</v>
      </c>
      <c r="F15" s="121">
        <v>255</v>
      </c>
      <c r="G15" s="121">
        <v>255</v>
      </c>
      <c r="H15" s="121">
        <v>255</v>
      </c>
      <c r="I15" s="121">
        <v>255</v>
      </c>
      <c r="J15" s="121">
        <v>305</v>
      </c>
      <c r="K15" s="121">
        <v>305</v>
      </c>
      <c r="L15" s="121">
        <v>305</v>
      </c>
      <c r="M15" s="121">
        <v>305</v>
      </c>
      <c r="N15" s="121">
        <v>305</v>
      </c>
      <c r="O15" s="32">
        <f>SUM(C15:N15)</f>
        <v>3110</v>
      </c>
    </row>
    <row r="16" spans="1:17" ht="12.75" customHeight="1" x14ac:dyDescent="0.3">
      <c r="A16" s="35"/>
      <c r="B16" s="65" t="s">
        <v>81</v>
      </c>
      <c r="C16" s="121">
        <v>65</v>
      </c>
      <c r="D16" s="121">
        <v>85</v>
      </c>
      <c r="E16" s="121">
        <v>105</v>
      </c>
      <c r="F16" s="121">
        <v>115</v>
      </c>
      <c r="G16" s="121">
        <v>125</v>
      </c>
      <c r="H16" s="121">
        <v>135</v>
      </c>
      <c r="I16" s="121">
        <v>145</v>
      </c>
      <c r="J16" s="121">
        <v>145</v>
      </c>
      <c r="K16" s="121">
        <v>155</v>
      </c>
      <c r="L16" s="121">
        <v>155</v>
      </c>
      <c r="M16" s="121">
        <v>155</v>
      </c>
      <c r="N16" s="121">
        <v>551</v>
      </c>
      <c r="O16" s="32">
        <f t="shared" ref="O16" si="3">SUM(C16:N16)</f>
        <v>1936</v>
      </c>
    </row>
    <row r="17" spans="1:15" ht="12.75" customHeight="1" x14ac:dyDescent="0.3">
      <c r="A17" s="35"/>
      <c r="B17" s="65" t="s">
        <v>82</v>
      </c>
      <c r="C17" s="121">
        <v>85</v>
      </c>
      <c r="D17" s="121">
        <v>105</v>
      </c>
      <c r="E17" s="121">
        <v>115</v>
      </c>
      <c r="F17" s="121">
        <v>125</v>
      </c>
      <c r="G17" s="121">
        <v>135</v>
      </c>
      <c r="H17" s="121">
        <v>135</v>
      </c>
      <c r="I17" s="121">
        <v>155</v>
      </c>
      <c r="J17" s="121">
        <v>155</v>
      </c>
      <c r="K17" s="121">
        <v>155</v>
      </c>
      <c r="L17" s="121">
        <v>205</v>
      </c>
      <c r="M17" s="121">
        <v>205</v>
      </c>
      <c r="N17" s="121">
        <v>205</v>
      </c>
      <c r="O17" s="32">
        <f t="shared" ref="O17:O19" si="4">SUM(C17:N17)</f>
        <v>1780</v>
      </c>
    </row>
    <row r="18" spans="1:15" ht="12.75" customHeight="1" x14ac:dyDescent="0.3">
      <c r="A18" s="35"/>
      <c r="B18" s="11"/>
      <c r="C18" s="8">
        <v>0</v>
      </c>
      <c r="D18" s="8">
        <v>0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8">
        <v>0</v>
      </c>
      <c r="N18" s="8">
        <v>0</v>
      </c>
      <c r="O18" s="32">
        <f t="shared" si="4"/>
        <v>0</v>
      </c>
    </row>
    <row r="19" spans="1:15" ht="14.4" x14ac:dyDescent="0.3">
      <c r="A19" s="28" t="s">
        <v>30</v>
      </c>
      <c r="B19" s="28"/>
      <c r="C19" s="32">
        <f>SUM(C14:C18)</f>
        <v>390</v>
      </c>
      <c r="D19" s="32">
        <f t="shared" ref="D19:N19" si="5">SUM(D14:D18)</f>
        <v>500</v>
      </c>
      <c r="E19" s="32">
        <f t="shared" si="5"/>
        <v>550</v>
      </c>
      <c r="F19" s="32">
        <f t="shared" si="5"/>
        <v>650</v>
      </c>
      <c r="G19" s="32">
        <f t="shared" si="5"/>
        <v>720</v>
      </c>
      <c r="H19" s="32">
        <f t="shared" si="5"/>
        <v>780</v>
      </c>
      <c r="I19" s="32">
        <f t="shared" si="5"/>
        <v>805</v>
      </c>
      <c r="J19" s="32">
        <f t="shared" si="5"/>
        <v>910</v>
      </c>
      <c r="K19" s="32">
        <f t="shared" si="5"/>
        <v>920</v>
      </c>
      <c r="L19" s="32">
        <f t="shared" si="5"/>
        <v>970</v>
      </c>
      <c r="M19" s="32">
        <f t="shared" si="5"/>
        <v>970</v>
      </c>
      <c r="N19" s="32">
        <f t="shared" si="5"/>
        <v>1366</v>
      </c>
      <c r="O19" s="32">
        <f t="shared" si="4"/>
        <v>9531</v>
      </c>
    </row>
    <row r="20" spans="1:15" x14ac:dyDescent="0.3">
      <c r="G20" s="16"/>
    </row>
  </sheetData>
  <mergeCells count="5">
    <mergeCell ref="C13:O13"/>
    <mergeCell ref="C5:O5"/>
    <mergeCell ref="A2:O2"/>
    <mergeCell ref="A3:O3"/>
    <mergeCell ref="A1:O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tabColor theme="8"/>
  </sheetPr>
  <dimension ref="A1:R45"/>
  <sheetViews>
    <sheetView zoomScale="110" zoomScaleNormal="110" workbookViewId="0">
      <pane xSplit="4" ySplit="5" topLeftCell="E25" activePane="bottomRight" state="frozen"/>
      <selection pane="topRight" activeCell="D1" sqref="D1"/>
      <selection pane="bottomLeft" activeCell="A6" sqref="A6"/>
      <selection pane="bottomRight" activeCell="L44" sqref="L44"/>
    </sheetView>
  </sheetViews>
  <sheetFormatPr defaultColWidth="9.109375" defaultRowHeight="13.8" x14ac:dyDescent="0.3"/>
  <cols>
    <col min="1" max="1" width="2.88671875" style="2" customWidth="1"/>
    <col min="2" max="2" width="57.109375" style="2" customWidth="1"/>
    <col min="3" max="3" width="15.88671875" style="2" customWidth="1"/>
    <col min="4" max="4" width="0.21875" style="2" customWidth="1"/>
    <col min="5" max="16" width="7.88671875" style="2" customWidth="1"/>
    <col min="17" max="17" width="8.88671875" style="2" customWidth="1"/>
    <col min="18" max="16384" width="9.109375" style="2"/>
  </cols>
  <sheetData>
    <row r="1" spans="1:18" ht="15" customHeight="1" x14ac:dyDescent="0.3">
      <c r="A1" s="97" t="s">
        <v>38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5"/>
    </row>
    <row r="2" spans="1:18" ht="24.9" customHeight="1" x14ac:dyDescent="0.3">
      <c r="A2" s="103" t="s">
        <v>21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5"/>
      <c r="R2" s="5"/>
    </row>
    <row r="3" spans="1:18" ht="15" customHeight="1" x14ac:dyDescent="0.3">
      <c r="A3" s="106" t="s">
        <v>20</v>
      </c>
      <c r="B3" s="106"/>
      <c r="C3" s="56"/>
      <c r="D3" s="101"/>
      <c r="E3" s="107" t="s">
        <v>0</v>
      </c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</row>
    <row r="4" spans="1:18" x14ac:dyDescent="0.3">
      <c r="B4" s="34"/>
      <c r="C4" s="11"/>
      <c r="D4" s="102"/>
      <c r="E4" s="17">
        <v>1</v>
      </c>
      <c r="F4" s="17">
        <v>2</v>
      </c>
      <c r="G4" s="17">
        <v>3</v>
      </c>
      <c r="H4" s="17">
        <v>4</v>
      </c>
      <c r="I4" s="17">
        <v>5</v>
      </c>
      <c r="J4" s="17">
        <v>6</v>
      </c>
      <c r="K4" s="17">
        <v>7</v>
      </c>
      <c r="L4" s="17">
        <v>8</v>
      </c>
      <c r="M4" s="17">
        <v>9</v>
      </c>
      <c r="N4" s="17">
        <v>10</v>
      </c>
      <c r="O4" s="17">
        <v>11</v>
      </c>
      <c r="P4" s="17">
        <v>12</v>
      </c>
      <c r="Q4" s="13" t="s">
        <v>1</v>
      </c>
    </row>
    <row r="5" spans="1:18" ht="34.200000000000003" customHeight="1" x14ac:dyDescent="0.3">
      <c r="A5" s="10" t="s">
        <v>11</v>
      </c>
      <c r="B5" s="10"/>
      <c r="C5" s="70" t="s">
        <v>37</v>
      </c>
      <c r="D5" s="102"/>
      <c r="E5" s="99"/>
      <c r="F5" s="99"/>
      <c r="G5" s="99"/>
      <c r="H5" s="99"/>
      <c r="I5" s="99"/>
      <c r="J5" s="99"/>
      <c r="K5" s="99"/>
      <c r="L5" s="99"/>
      <c r="M5" s="99"/>
      <c r="N5" s="99"/>
      <c r="O5" s="99"/>
      <c r="P5" s="99"/>
      <c r="Q5" s="99"/>
    </row>
    <row r="6" spans="1:18" x14ac:dyDescent="0.3">
      <c r="A6" s="35"/>
      <c r="B6" s="65" t="s">
        <v>79</v>
      </c>
      <c r="C6" s="42">
        <v>10</v>
      </c>
      <c r="D6" s="102"/>
      <c r="E6" s="15">
        <f>$C$6*'წარმოების - გაყიდვების პროგნოზი'!C6</f>
        <v>800</v>
      </c>
      <c r="F6" s="15">
        <f>$C$6*'წარმოების - გაყიდვების პროგნოზი'!D6</f>
        <v>1000</v>
      </c>
      <c r="G6" s="15">
        <f>$C$6*'წარმოების - გაყიდვების პროგნოზი'!E6</f>
        <v>1200</v>
      </c>
      <c r="H6" s="15">
        <f>$C$6*'წარმოების - გაყიდვების პროგნოზი'!F6</f>
        <v>1500</v>
      </c>
      <c r="I6" s="15">
        <f>$C$6*'წარმოების - გაყიდვების პროგნოზი'!G6</f>
        <v>2000</v>
      </c>
      <c r="J6" s="15">
        <f>$C$6*'წარმოების - გაყიდვების პროგნოზი'!H6</f>
        <v>2500</v>
      </c>
      <c r="K6" s="15">
        <f>$C$6*'წარმოების - გაყიდვების პროგნოზი'!I6</f>
        <v>2500</v>
      </c>
      <c r="L6" s="15">
        <f>$C$6*'წარმოების - გაყიდვების პროგნოზი'!J6</f>
        <v>3000</v>
      </c>
      <c r="M6" s="15">
        <f>$C$6*'წარმოების - გაყიდვების პროგნოზი'!K6</f>
        <v>3000</v>
      </c>
      <c r="N6" s="15">
        <f>$C$6*'წარმოების - გაყიდვების პროგნოზი'!L6</f>
        <v>3000</v>
      </c>
      <c r="O6" s="15">
        <f>$C$6*'წარმოების - გაყიდვების პროგნოზი'!M6</f>
        <v>3000</v>
      </c>
      <c r="P6" s="15">
        <f>$C$6*'წარმოების - გაყიდვების პროგნოზი'!N6</f>
        <v>3000</v>
      </c>
      <c r="Q6" s="21">
        <f>SUM(E6:P6)</f>
        <v>26500</v>
      </c>
    </row>
    <row r="7" spans="1:18" x14ac:dyDescent="0.3">
      <c r="A7" s="35"/>
      <c r="B7" s="65" t="s">
        <v>80</v>
      </c>
      <c r="C7" s="42">
        <v>2.5</v>
      </c>
      <c r="D7" s="102"/>
      <c r="E7" s="15">
        <f>$C$7*'წარმოების - გაყიდვების პროგნოზი'!C7</f>
        <v>375</v>
      </c>
      <c r="F7" s="15">
        <f>$C$7*'წარმოების - გაყიდვების პროგნოზი'!D7</f>
        <v>500</v>
      </c>
      <c r="G7" s="15">
        <f>$C$7*'წარმოების - გაყიდვების პროგნოზი'!E7</f>
        <v>500</v>
      </c>
      <c r="H7" s="15">
        <f>$C$7*'წარმოების - გაყიდვების პროგნოზი'!F7</f>
        <v>625</v>
      </c>
      <c r="I7" s="15">
        <f>$C$7*'წარმოების - გაყიდვების პროგნოზი'!G7</f>
        <v>625</v>
      </c>
      <c r="J7" s="15">
        <f>$C$7*'წარმოების - გაყიდვების პროგნოზი'!H7</f>
        <v>625</v>
      </c>
      <c r="K7" s="15">
        <f>$C$7*'წარმოების - გაყიდვების პროგნოზი'!I7</f>
        <v>625</v>
      </c>
      <c r="L7" s="15">
        <f>$C$7*'წარმოების - გაყიდვების პროგნოზი'!J7</f>
        <v>750</v>
      </c>
      <c r="M7" s="15">
        <f>$C$7*'წარმოების - გაყიდვების პროგნოზი'!K7</f>
        <v>750</v>
      </c>
      <c r="N7" s="15">
        <f>$C$7*'წარმოების - გაყიდვების პროგნოზი'!L7</f>
        <v>750</v>
      </c>
      <c r="O7" s="15">
        <f>$C$7*'წარმოების - გაყიდვების პროგნოზი'!M7</f>
        <v>750</v>
      </c>
      <c r="P7" s="15">
        <f>$C$7*'წარმოების - გაყიდვების პროგნოზი'!N7</f>
        <v>750</v>
      </c>
      <c r="Q7" s="21">
        <f t="shared" ref="Q7:Q10" si="0">SUM(E7:P7)</f>
        <v>7625</v>
      </c>
    </row>
    <row r="8" spans="1:18" x14ac:dyDescent="0.3">
      <c r="A8" s="35"/>
      <c r="B8" s="65" t="s">
        <v>81</v>
      </c>
      <c r="C8" s="42">
        <v>12</v>
      </c>
      <c r="D8" s="102"/>
      <c r="E8" s="15">
        <f>$C$8*'წარმოების - გაყიდვების პროგნოზი'!C8</f>
        <v>720</v>
      </c>
      <c r="F8" s="15">
        <f>$C$8*'წარმოების - გაყიდვების პროგნოზი'!D8</f>
        <v>960</v>
      </c>
      <c r="G8" s="15">
        <f>$C$8*'წარმოების - გაყიდვების პროგნოზი'!E8</f>
        <v>1200</v>
      </c>
      <c r="H8" s="15">
        <f>$C$8*'წარმოების - გაყიდვების პროგნოზი'!F8</f>
        <v>1320</v>
      </c>
      <c r="I8" s="15">
        <f>$C$8*'წარმოების - გაყიდვების პროგნოზი'!G8</f>
        <v>1440</v>
      </c>
      <c r="J8" s="15">
        <f>$C$8*'წარმოების - გაყიდვების პროგნოზი'!H8</f>
        <v>1560</v>
      </c>
      <c r="K8" s="15">
        <f>$C$8*'წარმოების - გაყიდვების პროგნოზი'!I8</f>
        <v>1680</v>
      </c>
      <c r="L8" s="15">
        <f>$C$8*'წარმოების - გაყიდვების პროგნოზი'!J8</f>
        <v>1680</v>
      </c>
      <c r="M8" s="15">
        <f>$C$8*'წარმოების - გაყიდვების პროგნოზი'!K8</f>
        <v>1800</v>
      </c>
      <c r="N8" s="15">
        <f>$C$8*'წარმოების - გაყიდვების პროგნოზი'!L8</f>
        <v>1800</v>
      </c>
      <c r="O8" s="15">
        <f>$C$8*'წარმოების - გაყიდვების პროგნოზი'!M8</f>
        <v>1800</v>
      </c>
      <c r="P8" s="15">
        <f>$C$8*'წარმოების - გაყიდვების პროგნოზი'!N8</f>
        <v>1800</v>
      </c>
      <c r="Q8" s="21">
        <f t="shared" si="0"/>
        <v>17760</v>
      </c>
    </row>
    <row r="9" spans="1:18" x14ac:dyDescent="0.3">
      <c r="A9" s="35"/>
      <c r="B9" s="65" t="s">
        <v>82</v>
      </c>
      <c r="C9" s="42">
        <v>2</v>
      </c>
      <c r="D9" s="102"/>
      <c r="E9" s="15">
        <f>$C$9*'წარმოების - გაყიდვების პროგნოზი'!C9</f>
        <v>160</v>
      </c>
      <c r="F9" s="15">
        <f>$C$9*'წარმოების - გაყიდვების პროგნოზი'!D9</f>
        <v>200</v>
      </c>
      <c r="G9" s="15">
        <f>$C$9*'წარმოების - გაყიდვების პროგნოზი'!E9</f>
        <v>220</v>
      </c>
      <c r="H9" s="15">
        <f>$C$9*'წარმოების - გაყიდვების პროგნოზი'!F9</f>
        <v>240</v>
      </c>
      <c r="I9" s="15">
        <f>$C$9*'წარმოების - გაყიდვების პროგნოზი'!G9</f>
        <v>260</v>
      </c>
      <c r="J9" s="15">
        <f>$C$9*'წარმოების - გაყიდვების პროგნოზი'!H9</f>
        <v>260</v>
      </c>
      <c r="K9" s="15">
        <f>$C$9*'წარმოების - გაყიდვების პროგნოზი'!I9</f>
        <v>300</v>
      </c>
      <c r="L9" s="15">
        <f>$C$9*'წარმოების - გაყიდვების პროგნოზი'!J9</f>
        <v>300</v>
      </c>
      <c r="M9" s="15">
        <f>$C$9*'წარმოების - გაყიდვების პროგნოზი'!K9</f>
        <v>300</v>
      </c>
      <c r="N9" s="15">
        <f>$C$9*'წარმოების - გაყიდვების პროგნოზი'!L9</f>
        <v>400</v>
      </c>
      <c r="O9" s="15">
        <f>$C$9*'წარმოების - გაყიდვების პროგნოზი'!M9</f>
        <v>400</v>
      </c>
      <c r="P9" s="15">
        <f>$C$9*'წარმოების - გაყიდვების პროგნოზი'!N9</f>
        <v>400</v>
      </c>
      <c r="Q9" s="21">
        <f t="shared" si="0"/>
        <v>3440</v>
      </c>
    </row>
    <row r="10" spans="1:18" x14ac:dyDescent="0.3">
      <c r="A10" s="35"/>
      <c r="B10" s="11"/>
      <c r="C10" s="42"/>
      <c r="D10" s="102"/>
      <c r="E10" s="15">
        <f>$C$10*'წარმოების - გაყიდვების პროგნოზი'!C10</f>
        <v>0</v>
      </c>
      <c r="F10" s="15">
        <f>$C$10*'წარმოების - გაყიდვების პროგნოზი'!D10</f>
        <v>0</v>
      </c>
      <c r="G10" s="15">
        <f>$C$10*'წარმოების - გაყიდვების პროგნოზი'!E10</f>
        <v>0</v>
      </c>
      <c r="H10" s="15">
        <f>$C$10*'წარმოების - გაყიდვების პროგნოზი'!F10</f>
        <v>0</v>
      </c>
      <c r="I10" s="15">
        <f>$C$10*'წარმოების - გაყიდვების პროგნოზი'!G10</f>
        <v>0</v>
      </c>
      <c r="J10" s="15">
        <f>$C$10*'წარმოების - გაყიდვების პროგნოზი'!H10</f>
        <v>0</v>
      </c>
      <c r="K10" s="15">
        <f>$C$10*'წარმოების - გაყიდვების პროგნოზი'!I10</f>
        <v>0</v>
      </c>
      <c r="L10" s="15">
        <f>$C$10*'წარმოების - გაყიდვების პროგნოზი'!J10</f>
        <v>0</v>
      </c>
      <c r="M10" s="15">
        <f>$C$10*'წარმოების - გაყიდვების პროგნოზი'!K10</f>
        <v>0</v>
      </c>
      <c r="N10" s="15">
        <f>$C$10*'წარმოების - გაყიდვების პროგნოზი'!L10</f>
        <v>0</v>
      </c>
      <c r="O10" s="15">
        <f>$C$10*'წარმოების - გაყიდვების პროგნოზი'!M10</f>
        <v>0</v>
      </c>
      <c r="P10" s="15">
        <f>$C$10*'წარმოების - გაყიდვების პროგნოზი'!N10</f>
        <v>0</v>
      </c>
      <c r="Q10" s="21">
        <f t="shared" si="0"/>
        <v>0</v>
      </c>
    </row>
    <row r="11" spans="1:18" x14ac:dyDescent="0.3">
      <c r="A11" s="10" t="s">
        <v>12</v>
      </c>
      <c r="B11" s="10"/>
      <c r="C11" s="41"/>
      <c r="D11" s="102"/>
      <c r="E11" s="21">
        <f>SUM(E6:E10)</f>
        <v>2055</v>
      </c>
      <c r="F11" s="21">
        <f t="shared" ref="F11:P11" si="1">SUM(F6:F10)</f>
        <v>2660</v>
      </c>
      <c r="G11" s="21">
        <f t="shared" si="1"/>
        <v>3120</v>
      </c>
      <c r="H11" s="21">
        <f t="shared" si="1"/>
        <v>3685</v>
      </c>
      <c r="I11" s="21">
        <f t="shared" si="1"/>
        <v>4325</v>
      </c>
      <c r="J11" s="21">
        <f t="shared" si="1"/>
        <v>4945</v>
      </c>
      <c r="K11" s="21">
        <f t="shared" si="1"/>
        <v>5105</v>
      </c>
      <c r="L11" s="21">
        <f t="shared" si="1"/>
        <v>5730</v>
      </c>
      <c r="M11" s="21">
        <f t="shared" si="1"/>
        <v>5850</v>
      </c>
      <c r="N11" s="21">
        <f t="shared" si="1"/>
        <v>5950</v>
      </c>
      <c r="O11" s="21">
        <f t="shared" si="1"/>
        <v>5950</v>
      </c>
      <c r="P11" s="21">
        <f t="shared" si="1"/>
        <v>5950</v>
      </c>
      <c r="Q11" s="21">
        <f>SUM(E11:P11)</f>
        <v>55325</v>
      </c>
    </row>
    <row r="12" spans="1:18" ht="12.75" customHeight="1" x14ac:dyDescent="0.3">
      <c r="B12" s="12"/>
      <c r="C12" s="43"/>
      <c r="D12" s="102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</row>
    <row r="13" spans="1:18" ht="37.799999999999997" customHeight="1" x14ac:dyDescent="0.3">
      <c r="A13" s="51" t="s">
        <v>9</v>
      </c>
      <c r="B13" s="51"/>
      <c r="C13" s="71" t="s">
        <v>68</v>
      </c>
      <c r="D13" s="102"/>
      <c r="E13" s="100"/>
      <c r="F13" s="100"/>
      <c r="G13" s="100"/>
      <c r="H13" s="100"/>
      <c r="I13" s="100"/>
      <c r="J13" s="100"/>
      <c r="K13" s="100"/>
      <c r="L13" s="100"/>
      <c r="M13" s="100"/>
      <c r="N13" s="100"/>
      <c r="O13" s="100"/>
      <c r="P13" s="100"/>
      <c r="Q13" s="100"/>
    </row>
    <row r="14" spans="1:18" x14ac:dyDescent="0.3">
      <c r="A14" s="35"/>
      <c r="B14" s="65" t="s">
        <v>79</v>
      </c>
      <c r="C14" s="42">
        <v>6</v>
      </c>
      <c r="D14" s="102"/>
      <c r="E14" s="15">
        <f>$C$14*'წარმოების - გაყიდვების პროგნოზი'!C14</f>
        <v>510</v>
      </c>
      <c r="F14" s="15">
        <f>$C$14*'წარმოების - გაყიდვების პროგნოზი'!D14</f>
        <v>630</v>
      </c>
      <c r="G14" s="15">
        <f>$C$14*'წარმოების - გაყიდვების პროგნოზი'!E14</f>
        <v>750</v>
      </c>
      <c r="H14" s="15">
        <f>$C$14*'წარმოების - გაყიდვების პროგნოზი'!F14</f>
        <v>930</v>
      </c>
      <c r="I14" s="15">
        <f>$C$14*'წარმოების - გაყიდვების პროგნოზი'!G14</f>
        <v>1230</v>
      </c>
      <c r="J14" s="15">
        <f>$C$14*'წარმოების - გაყიდვების პროგნოზი'!H14</f>
        <v>1530</v>
      </c>
      <c r="K14" s="15">
        <f>$C$14*'წარმოების - გაყიდვების პროგნოზი'!I14</f>
        <v>1500</v>
      </c>
      <c r="L14" s="15">
        <f>$C$14*'წარმოების - გაყიდვების პროგნოზი'!J14</f>
        <v>1830</v>
      </c>
      <c r="M14" s="15">
        <f>$C$14*'წარმოების - გაყიდვების პროგნოზი'!K14</f>
        <v>1830</v>
      </c>
      <c r="N14" s="15">
        <f>$C$14*'წარმოების - გაყიდვების პროგნოზი'!L14</f>
        <v>1830</v>
      </c>
      <c r="O14" s="15">
        <f>$C$14*'წარმოების - გაყიდვების პროგნოზი'!M14</f>
        <v>1830</v>
      </c>
      <c r="P14" s="15">
        <f>$C$14*'წარმოების - გაყიდვების პროგნოზი'!N14</f>
        <v>1830</v>
      </c>
      <c r="Q14" s="52">
        <f>SUM(E14:P14)</f>
        <v>16230</v>
      </c>
    </row>
    <row r="15" spans="1:18" x14ac:dyDescent="0.3">
      <c r="A15" s="35"/>
      <c r="B15" s="65" t="s">
        <v>80</v>
      </c>
      <c r="C15" s="42">
        <v>1.5</v>
      </c>
      <c r="D15" s="102"/>
      <c r="E15" s="15">
        <f>$C$15*'წარმოების - გაყიდვების პროგნოზი'!C15</f>
        <v>232.5</v>
      </c>
      <c r="F15" s="15">
        <f>$C$15*'წარმოების - გაყიდვების პროგნოზი'!D15</f>
        <v>307.5</v>
      </c>
      <c r="G15" s="15">
        <f>$C$15*'წარმოების - გაყიდვების პროგნოზი'!E15</f>
        <v>307.5</v>
      </c>
      <c r="H15" s="15">
        <f>$C$15*'წარმოების - გაყიდვების პროგნოზი'!F15</f>
        <v>382.5</v>
      </c>
      <c r="I15" s="15">
        <f>$C$15*'წარმოების - გაყიდვების პროგნოზი'!G15</f>
        <v>382.5</v>
      </c>
      <c r="J15" s="15">
        <f>$C$15*'წარმოების - გაყიდვების პროგნოზი'!H15</f>
        <v>382.5</v>
      </c>
      <c r="K15" s="15">
        <f>$C$15*'წარმოების - გაყიდვების პროგნოზი'!I15</f>
        <v>382.5</v>
      </c>
      <c r="L15" s="15">
        <f>$C$15*'წარმოების - გაყიდვების პროგნოზი'!J15</f>
        <v>457.5</v>
      </c>
      <c r="M15" s="15">
        <f>$C$15*'წარმოების - გაყიდვების პროგნოზი'!K15</f>
        <v>457.5</v>
      </c>
      <c r="N15" s="15">
        <f>$C$15*'წარმოების - გაყიდვების პროგნოზი'!L15</f>
        <v>457.5</v>
      </c>
      <c r="O15" s="15">
        <f>$C$15*'წარმოების - გაყიდვების პროგნოზი'!M15</f>
        <v>457.5</v>
      </c>
      <c r="P15" s="15">
        <f>$C$15*'წარმოების - გაყიდვების პროგნოზი'!N15</f>
        <v>457.5</v>
      </c>
      <c r="Q15" s="52">
        <f t="shared" ref="Q15:Q16" si="2">SUM(E15:P15)</f>
        <v>4665</v>
      </c>
    </row>
    <row r="16" spans="1:18" x14ac:dyDescent="0.3">
      <c r="A16" s="35"/>
      <c r="B16" s="65" t="s">
        <v>81</v>
      </c>
      <c r="C16" s="42">
        <v>7</v>
      </c>
      <c r="D16" s="102"/>
      <c r="E16" s="15">
        <f>$C$16*'წარმოების - გაყიდვების პროგნოზი'!C16</f>
        <v>455</v>
      </c>
      <c r="F16" s="15">
        <f>$C$16*'წარმოების - გაყიდვების პროგნოზი'!D16</f>
        <v>595</v>
      </c>
      <c r="G16" s="15">
        <f>$C$16*'წარმოების - გაყიდვების პროგნოზი'!E16</f>
        <v>735</v>
      </c>
      <c r="H16" s="15">
        <f>$C$16*'წარმოების - გაყიდვების პროგნოზი'!F16</f>
        <v>805</v>
      </c>
      <c r="I16" s="15">
        <f>$C$16*'წარმოების - გაყიდვების პროგნოზი'!G16</f>
        <v>875</v>
      </c>
      <c r="J16" s="15">
        <f>$C$16*'წარმოების - გაყიდვების პროგნოზი'!H16</f>
        <v>945</v>
      </c>
      <c r="K16" s="15">
        <f>$C$16*'წარმოების - გაყიდვების პროგნოზი'!I16</f>
        <v>1015</v>
      </c>
      <c r="L16" s="15">
        <f>$C$16*'წარმოების - გაყიდვების პროგნოზი'!J16</f>
        <v>1015</v>
      </c>
      <c r="M16" s="15">
        <f>$C$16*'წარმოების - გაყიდვების პროგნოზი'!K16</f>
        <v>1085</v>
      </c>
      <c r="N16" s="15">
        <f>$C$16*'წარმოების - გაყიდვების პროგნოზი'!L16</f>
        <v>1085</v>
      </c>
      <c r="O16" s="15">
        <f>$C$16*'წარმოების - გაყიდვების პროგნოზი'!M16</f>
        <v>1085</v>
      </c>
      <c r="P16" s="15">
        <f>$C$16*'წარმოების - გაყიდვების პროგნოზი'!N16</f>
        <v>3857</v>
      </c>
      <c r="Q16" s="52">
        <f t="shared" si="2"/>
        <v>13552</v>
      </c>
    </row>
    <row r="17" spans="1:18" x14ac:dyDescent="0.3">
      <c r="A17" s="35"/>
      <c r="B17" s="65" t="s">
        <v>82</v>
      </c>
      <c r="C17" s="42">
        <v>1</v>
      </c>
      <c r="D17" s="102"/>
      <c r="E17" s="15">
        <f>$C$17*'წარმოების - გაყიდვების პროგნოზი'!C17</f>
        <v>85</v>
      </c>
      <c r="F17" s="15">
        <f>$C$17*'წარმოების - გაყიდვების პროგნოზი'!D17</f>
        <v>105</v>
      </c>
      <c r="G17" s="15">
        <f>$C$17*'წარმოების - გაყიდვების პროგნოზი'!E17</f>
        <v>115</v>
      </c>
      <c r="H17" s="15">
        <f>$C$17*'წარმოების - გაყიდვების პროგნოზი'!F17</f>
        <v>125</v>
      </c>
      <c r="I17" s="15">
        <f>$C$17*'წარმოების - გაყიდვების პროგნოზი'!G17</f>
        <v>135</v>
      </c>
      <c r="J17" s="15">
        <f>$C$17*'წარმოების - გაყიდვების პროგნოზი'!H17</f>
        <v>135</v>
      </c>
      <c r="K17" s="15">
        <f>$C$17*'წარმოების - გაყიდვების პროგნოზი'!I17</f>
        <v>155</v>
      </c>
      <c r="L17" s="15">
        <f>$C$17*'წარმოების - გაყიდვების პროგნოზი'!J17</f>
        <v>155</v>
      </c>
      <c r="M17" s="15">
        <f>$C$17*'წარმოების - გაყიდვების პროგნოზი'!K17</f>
        <v>155</v>
      </c>
      <c r="N17" s="15">
        <f>$C$17*'წარმოების - გაყიდვების პროგნოზი'!L17</f>
        <v>205</v>
      </c>
      <c r="O17" s="15">
        <f>$C$17*'წარმოების - გაყიდვების პროგნოზი'!M17</f>
        <v>205</v>
      </c>
      <c r="P17" s="15">
        <f>$C$17*'წარმოების - გაყიდვების პროგნოზი'!N17</f>
        <v>205</v>
      </c>
      <c r="Q17" s="52">
        <f t="shared" ref="Q17:Q18" si="3">SUM(E17:P17)</f>
        <v>1780</v>
      </c>
    </row>
    <row r="18" spans="1:18" x14ac:dyDescent="0.3">
      <c r="A18" s="35"/>
      <c r="B18" s="11"/>
      <c r="C18" s="42"/>
      <c r="D18" s="102"/>
      <c r="E18" s="15">
        <f>$C$18*'წარმოების - გაყიდვების პროგნოზი'!C18</f>
        <v>0</v>
      </c>
      <c r="F18" s="15">
        <f>$C$18*'წარმოების - გაყიდვების პროგნოზი'!D18</f>
        <v>0</v>
      </c>
      <c r="G18" s="15">
        <f>$C$18*'წარმოების - გაყიდვების პროგნოზი'!E18</f>
        <v>0</v>
      </c>
      <c r="H18" s="15">
        <f>$C$18*'წარმოების - გაყიდვების პროგნოზი'!F18</f>
        <v>0</v>
      </c>
      <c r="I18" s="15">
        <f>$C$18*'წარმოების - გაყიდვების პროგნოზი'!G18</f>
        <v>0</v>
      </c>
      <c r="J18" s="15">
        <f>$C$18*'წარმოების - გაყიდვების პროგნოზი'!H18</f>
        <v>0</v>
      </c>
      <c r="K18" s="15">
        <f>$C$18*'წარმოების - გაყიდვების პროგნოზი'!I18</f>
        <v>0</v>
      </c>
      <c r="L18" s="15">
        <f>$C$18*'წარმოების - გაყიდვების პროგნოზი'!J18</f>
        <v>0</v>
      </c>
      <c r="M18" s="15">
        <f>$C$18*'წარმოების - გაყიდვების პროგნოზი'!K18</f>
        <v>0</v>
      </c>
      <c r="N18" s="15">
        <f>$C$18*'წარმოების - გაყიდვების პროგნოზი'!L18</f>
        <v>0</v>
      </c>
      <c r="O18" s="15">
        <f>$C$18*'წარმოების - გაყიდვების პროგნოზი'!M18</f>
        <v>0</v>
      </c>
      <c r="P18" s="15">
        <f>$C$18*'წარმოების - გაყიდვების პროგნოზი'!N18</f>
        <v>0</v>
      </c>
      <c r="Q18" s="52">
        <f t="shared" si="3"/>
        <v>0</v>
      </c>
    </row>
    <row r="19" spans="1:18" ht="18" customHeight="1" x14ac:dyDescent="0.3">
      <c r="A19" s="54" t="s">
        <v>13</v>
      </c>
      <c r="B19" s="51"/>
      <c r="C19" s="53"/>
      <c r="D19" s="102"/>
      <c r="E19" s="52">
        <f>SUM(E14:E18)</f>
        <v>1282.5</v>
      </c>
      <c r="F19" s="52">
        <f t="shared" ref="F19:P19" si="4">SUM(F14:F18)</f>
        <v>1637.5</v>
      </c>
      <c r="G19" s="52">
        <f t="shared" si="4"/>
        <v>1907.5</v>
      </c>
      <c r="H19" s="52">
        <f t="shared" si="4"/>
        <v>2242.5</v>
      </c>
      <c r="I19" s="52">
        <f t="shared" si="4"/>
        <v>2622.5</v>
      </c>
      <c r="J19" s="52">
        <f t="shared" si="4"/>
        <v>2992.5</v>
      </c>
      <c r="K19" s="52">
        <f t="shared" si="4"/>
        <v>3052.5</v>
      </c>
      <c r="L19" s="52">
        <f t="shared" si="4"/>
        <v>3457.5</v>
      </c>
      <c r="M19" s="52">
        <f t="shared" si="4"/>
        <v>3527.5</v>
      </c>
      <c r="N19" s="52">
        <f t="shared" si="4"/>
        <v>3577.5</v>
      </c>
      <c r="O19" s="52">
        <f t="shared" si="4"/>
        <v>3577.5</v>
      </c>
      <c r="P19" s="52">
        <f t="shared" si="4"/>
        <v>6349.5</v>
      </c>
      <c r="Q19" s="52">
        <f t="shared" ref="Q19" si="5">SUM(Q14:Q18)</f>
        <v>36227</v>
      </c>
      <c r="R19" s="9"/>
    </row>
    <row r="20" spans="1:18" ht="12.75" customHeight="1" x14ac:dyDescent="0.3">
      <c r="B20" s="14"/>
      <c r="C20" s="14"/>
      <c r="D20" s="102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</row>
    <row r="21" spans="1:18" x14ac:dyDescent="0.3">
      <c r="A21" s="19" t="s">
        <v>25</v>
      </c>
      <c r="B21" s="19"/>
      <c r="C21" s="19"/>
      <c r="D21" s="102"/>
      <c r="E21" s="18">
        <f>E11-E19</f>
        <v>772.5</v>
      </c>
      <c r="F21" s="18">
        <f t="shared" ref="F21:Q21" si="6">F11-F19</f>
        <v>1022.5</v>
      </c>
      <c r="G21" s="18">
        <f t="shared" si="6"/>
        <v>1212.5</v>
      </c>
      <c r="H21" s="18">
        <f t="shared" si="6"/>
        <v>1442.5</v>
      </c>
      <c r="I21" s="18">
        <f t="shared" si="6"/>
        <v>1702.5</v>
      </c>
      <c r="J21" s="18">
        <f t="shared" si="6"/>
        <v>1952.5</v>
      </c>
      <c r="K21" s="18">
        <f t="shared" si="6"/>
        <v>2052.5</v>
      </c>
      <c r="L21" s="18">
        <f t="shared" si="6"/>
        <v>2272.5</v>
      </c>
      <c r="M21" s="18">
        <f t="shared" si="6"/>
        <v>2322.5</v>
      </c>
      <c r="N21" s="18">
        <f t="shared" si="6"/>
        <v>2372.5</v>
      </c>
      <c r="O21" s="18">
        <f t="shared" si="6"/>
        <v>2372.5</v>
      </c>
      <c r="P21" s="18">
        <f t="shared" si="6"/>
        <v>-399.5</v>
      </c>
      <c r="Q21" s="18">
        <f t="shared" si="6"/>
        <v>19098</v>
      </c>
    </row>
    <row r="22" spans="1:18" ht="14.25" customHeight="1" x14ac:dyDescent="0.3">
      <c r="A22" s="35"/>
      <c r="B22" s="14"/>
      <c r="C22" s="14"/>
      <c r="D22" s="10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3"/>
    </row>
    <row r="23" spans="1:18" ht="14.4" thickBot="1" x14ac:dyDescent="0.35">
      <c r="A23" s="35"/>
      <c r="B23" s="51" t="s">
        <v>23</v>
      </c>
      <c r="C23" s="51"/>
      <c r="D23" s="102"/>
      <c r="E23" s="55"/>
      <c r="F23" s="55"/>
      <c r="G23" s="55"/>
      <c r="H23" s="55"/>
      <c r="I23" s="55"/>
      <c r="J23" s="55"/>
      <c r="K23" s="55"/>
      <c r="L23" s="55"/>
      <c r="M23" s="55"/>
      <c r="N23" s="55"/>
      <c r="O23" s="55"/>
      <c r="P23" s="55"/>
      <c r="Q23" s="55"/>
    </row>
    <row r="24" spans="1:18" ht="14.4" thickBot="1" x14ac:dyDescent="0.35">
      <c r="A24" s="35"/>
      <c r="B24" s="122" t="s">
        <v>92</v>
      </c>
      <c r="C24" s="7"/>
      <c r="D24" s="102"/>
      <c r="E24" s="123">
        <v>300</v>
      </c>
      <c r="F24" s="123">
        <v>300</v>
      </c>
      <c r="G24" s="123">
        <v>300</v>
      </c>
      <c r="H24" s="123">
        <v>450</v>
      </c>
      <c r="I24" s="123">
        <v>450</v>
      </c>
      <c r="J24" s="123">
        <v>450</v>
      </c>
      <c r="K24" s="123">
        <v>600</v>
      </c>
      <c r="L24" s="123">
        <v>600</v>
      </c>
      <c r="M24" s="123">
        <v>600</v>
      </c>
      <c r="N24" s="123">
        <v>600</v>
      </c>
      <c r="O24" s="123">
        <v>600</v>
      </c>
      <c r="P24" s="123">
        <v>600</v>
      </c>
      <c r="Q24" s="52">
        <f>SUM(E24:P24)</f>
        <v>5850</v>
      </c>
    </row>
    <row r="25" spans="1:18" ht="14.4" thickBot="1" x14ac:dyDescent="0.35">
      <c r="A25" s="35"/>
      <c r="B25" s="122" t="s">
        <v>83</v>
      </c>
      <c r="C25" s="7"/>
      <c r="D25" s="102"/>
      <c r="E25" s="123">
        <v>50</v>
      </c>
      <c r="F25" s="123">
        <v>50</v>
      </c>
      <c r="G25" s="123">
        <v>50</v>
      </c>
      <c r="H25" s="123">
        <v>50</v>
      </c>
      <c r="I25" s="123">
        <v>60</v>
      </c>
      <c r="J25" s="123">
        <v>60</v>
      </c>
      <c r="K25" s="123">
        <v>60</v>
      </c>
      <c r="L25" s="123">
        <v>80</v>
      </c>
      <c r="M25" s="123">
        <v>80</v>
      </c>
      <c r="N25" s="123">
        <v>100</v>
      </c>
      <c r="O25" s="123">
        <v>100</v>
      </c>
      <c r="P25" s="124">
        <v>100</v>
      </c>
      <c r="Q25" s="52">
        <f t="shared" ref="Q25:Q33" si="7">SUM(E25:P25)</f>
        <v>840</v>
      </c>
    </row>
    <row r="26" spans="1:18" ht="14.4" thickBot="1" x14ac:dyDescent="0.35">
      <c r="A26" s="35"/>
      <c r="B26" s="122" t="s">
        <v>84</v>
      </c>
      <c r="C26" s="7"/>
      <c r="D26" s="102"/>
      <c r="E26" s="123">
        <v>80</v>
      </c>
      <c r="F26" s="123">
        <v>80</v>
      </c>
      <c r="G26" s="123">
        <v>80</v>
      </c>
      <c r="H26" s="123">
        <v>80</v>
      </c>
      <c r="I26" s="123">
        <v>80</v>
      </c>
      <c r="J26" s="123">
        <v>80</v>
      </c>
      <c r="K26" s="123">
        <v>80</v>
      </c>
      <c r="L26" s="123">
        <v>80</v>
      </c>
      <c r="M26" s="123">
        <v>80</v>
      </c>
      <c r="N26" s="123">
        <v>80</v>
      </c>
      <c r="O26" s="123">
        <v>80</v>
      </c>
      <c r="P26" s="123">
        <v>80</v>
      </c>
      <c r="Q26" s="52">
        <f t="shared" si="7"/>
        <v>960</v>
      </c>
      <c r="R26" s="9"/>
    </row>
    <row r="27" spans="1:18" ht="14.4" thickBot="1" x14ac:dyDescent="0.35">
      <c r="A27" s="35"/>
      <c r="B27" s="122" t="s">
        <v>85</v>
      </c>
      <c r="C27" s="7"/>
      <c r="D27" s="102"/>
      <c r="E27" s="123"/>
      <c r="F27" s="123"/>
      <c r="G27" s="123"/>
      <c r="H27" s="123">
        <v>100</v>
      </c>
      <c r="I27" s="123">
        <v>150</v>
      </c>
      <c r="J27" s="123">
        <v>150</v>
      </c>
      <c r="K27" s="123">
        <v>150</v>
      </c>
      <c r="L27" s="123">
        <v>200</v>
      </c>
      <c r="M27" s="123">
        <v>200</v>
      </c>
      <c r="N27" s="123">
        <v>200</v>
      </c>
      <c r="O27" s="123">
        <v>200</v>
      </c>
      <c r="P27" s="124">
        <v>200</v>
      </c>
      <c r="Q27" s="52">
        <f t="shared" si="7"/>
        <v>1550</v>
      </c>
      <c r="R27" s="9"/>
    </row>
    <row r="28" spans="1:18" ht="14.4" thickBot="1" x14ac:dyDescent="0.35">
      <c r="A28" s="35"/>
      <c r="B28" s="122" t="s">
        <v>86</v>
      </c>
      <c r="C28" s="7"/>
      <c r="D28" s="102"/>
      <c r="E28" s="123">
        <v>30</v>
      </c>
      <c r="F28" s="123">
        <v>30</v>
      </c>
      <c r="G28" s="123">
        <v>30</v>
      </c>
      <c r="H28" s="123">
        <v>30</v>
      </c>
      <c r="I28" s="123">
        <v>40</v>
      </c>
      <c r="J28" s="123">
        <v>50</v>
      </c>
      <c r="K28" s="123">
        <v>100</v>
      </c>
      <c r="L28" s="123">
        <v>120</v>
      </c>
      <c r="M28" s="123">
        <v>130</v>
      </c>
      <c r="N28" s="123">
        <v>140</v>
      </c>
      <c r="O28" s="123">
        <v>145</v>
      </c>
      <c r="P28" s="124">
        <v>200</v>
      </c>
      <c r="Q28" s="52">
        <f t="shared" si="7"/>
        <v>1045</v>
      </c>
      <c r="R28" s="9"/>
    </row>
    <row r="29" spans="1:18" ht="14.4" thickBot="1" x14ac:dyDescent="0.35">
      <c r="A29" s="35"/>
      <c r="B29" s="122" t="s">
        <v>87</v>
      </c>
      <c r="C29" s="7"/>
      <c r="D29" s="102"/>
      <c r="E29" s="125">
        <v>20</v>
      </c>
      <c r="F29" s="125">
        <v>30</v>
      </c>
      <c r="G29" s="125">
        <v>40</v>
      </c>
      <c r="H29" s="125">
        <v>50</v>
      </c>
      <c r="I29" s="125">
        <v>50</v>
      </c>
      <c r="J29" s="125">
        <v>50</v>
      </c>
      <c r="K29" s="125">
        <v>50</v>
      </c>
      <c r="L29" s="125">
        <v>50</v>
      </c>
      <c r="M29" s="125">
        <v>50</v>
      </c>
      <c r="N29" s="126">
        <v>50</v>
      </c>
      <c r="O29" s="126">
        <v>50</v>
      </c>
      <c r="P29" s="127">
        <v>50</v>
      </c>
      <c r="Q29" s="52">
        <f t="shared" si="7"/>
        <v>540</v>
      </c>
      <c r="R29" s="9"/>
    </row>
    <row r="30" spans="1:18" ht="14.4" thickBot="1" x14ac:dyDescent="0.35">
      <c r="A30" s="35"/>
      <c r="B30" s="122" t="s">
        <v>88</v>
      </c>
      <c r="C30" s="7"/>
      <c r="D30" s="102"/>
      <c r="E30" s="125">
        <v>150</v>
      </c>
      <c r="F30" s="125">
        <v>150</v>
      </c>
      <c r="G30" s="125">
        <v>150</v>
      </c>
      <c r="H30" s="125">
        <v>150</v>
      </c>
      <c r="I30" s="125">
        <v>150</v>
      </c>
      <c r="J30" s="125">
        <v>150</v>
      </c>
      <c r="K30" s="125">
        <v>150</v>
      </c>
      <c r="L30" s="125">
        <v>150</v>
      </c>
      <c r="M30" s="125">
        <v>150</v>
      </c>
      <c r="N30" s="126">
        <v>150</v>
      </c>
      <c r="O30" s="126">
        <v>150</v>
      </c>
      <c r="P30" s="127">
        <v>150</v>
      </c>
      <c r="Q30" s="52">
        <f t="shared" si="7"/>
        <v>1800</v>
      </c>
      <c r="R30" s="9"/>
    </row>
    <row r="31" spans="1:18" ht="14.4" thickBot="1" x14ac:dyDescent="0.35">
      <c r="A31" s="35"/>
      <c r="B31" s="122" t="s">
        <v>89</v>
      </c>
      <c r="C31" s="7"/>
      <c r="D31" s="102"/>
      <c r="E31" s="128">
        <v>150</v>
      </c>
      <c r="F31" s="128">
        <v>150</v>
      </c>
      <c r="G31" s="128">
        <v>150</v>
      </c>
      <c r="H31" s="128">
        <v>200</v>
      </c>
      <c r="I31" s="128">
        <v>200</v>
      </c>
      <c r="J31" s="128">
        <v>200</v>
      </c>
      <c r="K31" s="128">
        <v>250</v>
      </c>
      <c r="L31" s="128">
        <v>250</v>
      </c>
      <c r="M31" s="128">
        <v>250</v>
      </c>
      <c r="N31" s="129">
        <v>250</v>
      </c>
      <c r="O31" s="129">
        <v>300</v>
      </c>
      <c r="P31" s="130">
        <v>300</v>
      </c>
      <c r="Q31" s="52">
        <f t="shared" si="7"/>
        <v>2650</v>
      </c>
      <c r="R31" s="9"/>
    </row>
    <row r="32" spans="1:18" ht="14.4" thickBot="1" x14ac:dyDescent="0.35">
      <c r="A32" s="35"/>
      <c r="B32" s="122" t="s">
        <v>91</v>
      </c>
      <c r="C32" s="7"/>
      <c r="D32" s="102"/>
      <c r="E32" s="15">
        <v>300</v>
      </c>
      <c r="F32" s="15">
        <v>300</v>
      </c>
      <c r="G32" s="15">
        <v>300</v>
      </c>
      <c r="H32" s="15">
        <v>300</v>
      </c>
      <c r="I32" s="15">
        <v>300</v>
      </c>
      <c r="J32" s="15">
        <v>300</v>
      </c>
      <c r="K32" s="15">
        <v>300</v>
      </c>
      <c r="L32" s="15">
        <v>300</v>
      </c>
      <c r="M32" s="15">
        <v>300</v>
      </c>
      <c r="N32" s="15">
        <v>300</v>
      </c>
      <c r="O32" s="15">
        <v>300</v>
      </c>
      <c r="P32" s="15">
        <v>300</v>
      </c>
      <c r="Q32" s="52">
        <f t="shared" si="7"/>
        <v>3600</v>
      </c>
      <c r="R32" s="9"/>
    </row>
    <row r="33" spans="1:18" x14ac:dyDescent="0.3">
      <c r="A33" s="35"/>
      <c r="B33" s="122" t="s">
        <v>90</v>
      </c>
      <c r="C33" s="7"/>
      <c r="D33" s="102"/>
      <c r="E33" s="15">
        <v>0</v>
      </c>
      <c r="F33" s="15">
        <v>0</v>
      </c>
      <c r="G33" s="15">
        <v>0</v>
      </c>
      <c r="H33" s="15">
        <v>0</v>
      </c>
      <c r="I33" s="15">
        <v>0</v>
      </c>
      <c r="J33" s="15">
        <v>0</v>
      </c>
      <c r="K33" s="15">
        <v>0</v>
      </c>
      <c r="L33" s="15">
        <v>0</v>
      </c>
      <c r="M33" s="15">
        <v>0</v>
      </c>
      <c r="N33" s="15">
        <v>0</v>
      </c>
      <c r="O33" s="15">
        <v>0</v>
      </c>
      <c r="P33" s="15">
        <v>0</v>
      </c>
      <c r="Q33" s="52">
        <f t="shared" si="7"/>
        <v>0</v>
      </c>
      <c r="R33" s="9"/>
    </row>
    <row r="34" spans="1:18" x14ac:dyDescent="0.3">
      <c r="A34" s="51" t="s">
        <v>24</v>
      </c>
      <c r="B34" s="51"/>
      <c r="C34" s="51"/>
      <c r="D34" s="102"/>
      <c r="E34" s="52">
        <f t="shared" ref="E34:P34" si="8">SUM(E24:E33)</f>
        <v>1080</v>
      </c>
      <c r="F34" s="52">
        <f t="shared" si="8"/>
        <v>1090</v>
      </c>
      <c r="G34" s="52">
        <f t="shared" si="8"/>
        <v>1100</v>
      </c>
      <c r="H34" s="52">
        <f t="shared" si="8"/>
        <v>1410</v>
      </c>
      <c r="I34" s="52">
        <f t="shared" si="8"/>
        <v>1480</v>
      </c>
      <c r="J34" s="52">
        <f t="shared" si="8"/>
        <v>1490</v>
      </c>
      <c r="K34" s="52">
        <f t="shared" si="8"/>
        <v>1740</v>
      </c>
      <c r="L34" s="52">
        <f t="shared" si="8"/>
        <v>1830</v>
      </c>
      <c r="M34" s="52">
        <f t="shared" si="8"/>
        <v>1840</v>
      </c>
      <c r="N34" s="52">
        <f t="shared" si="8"/>
        <v>1870</v>
      </c>
      <c r="O34" s="52">
        <f t="shared" si="8"/>
        <v>1925</v>
      </c>
      <c r="P34" s="52">
        <f t="shared" si="8"/>
        <v>1980</v>
      </c>
      <c r="Q34" s="52">
        <f>SUM(E34:P34)</f>
        <v>18835</v>
      </c>
    </row>
    <row r="35" spans="1:18" x14ac:dyDescent="0.3">
      <c r="B35" s="30" t="s">
        <v>28</v>
      </c>
      <c r="C35" s="30"/>
      <c r="D35" s="102"/>
      <c r="E35" s="31">
        <v>0</v>
      </c>
      <c r="F35" s="31">
        <v>0</v>
      </c>
      <c r="G35" s="31">
        <v>0</v>
      </c>
      <c r="H35" s="31">
        <v>0</v>
      </c>
      <c r="I35" s="31">
        <v>0</v>
      </c>
      <c r="J35" s="31">
        <v>0</v>
      </c>
      <c r="K35" s="31">
        <v>0</v>
      </c>
      <c r="L35" s="31">
        <v>0</v>
      </c>
      <c r="M35" s="31">
        <v>0</v>
      </c>
      <c r="N35" s="31">
        <v>0</v>
      </c>
      <c r="O35" s="31">
        <v>0</v>
      </c>
      <c r="P35" s="31">
        <v>0</v>
      </c>
      <c r="Q35" s="31"/>
      <c r="R35" s="26"/>
    </row>
    <row r="36" spans="1:18" x14ac:dyDescent="0.3">
      <c r="A36" s="51" t="s">
        <v>29</v>
      </c>
      <c r="B36" s="51"/>
      <c r="C36" s="51"/>
      <c r="D36" s="102"/>
      <c r="E36" s="52">
        <f>E34+E35</f>
        <v>1080</v>
      </c>
      <c r="F36" s="52">
        <f t="shared" ref="F36:P36" si="9">F34+F35</f>
        <v>1090</v>
      </c>
      <c r="G36" s="52">
        <f t="shared" si="9"/>
        <v>1100</v>
      </c>
      <c r="H36" s="52">
        <f t="shared" si="9"/>
        <v>1410</v>
      </c>
      <c r="I36" s="52">
        <f t="shared" si="9"/>
        <v>1480</v>
      </c>
      <c r="J36" s="52">
        <f t="shared" si="9"/>
        <v>1490</v>
      </c>
      <c r="K36" s="52">
        <f t="shared" si="9"/>
        <v>1740</v>
      </c>
      <c r="L36" s="52">
        <f t="shared" si="9"/>
        <v>1830</v>
      </c>
      <c r="M36" s="52">
        <f t="shared" si="9"/>
        <v>1840</v>
      </c>
      <c r="N36" s="52">
        <f t="shared" si="9"/>
        <v>1870</v>
      </c>
      <c r="O36" s="52">
        <f t="shared" si="9"/>
        <v>1925</v>
      </c>
      <c r="P36" s="52">
        <f t="shared" si="9"/>
        <v>1980</v>
      </c>
      <c r="Q36" s="52">
        <f>SUM(E36:P36)</f>
        <v>18835</v>
      </c>
    </row>
    <row r="37" spans="1:18" ht="9" customHeight="1" x14ac:dyDescent="0.3">
      <c r="B37" s="11"/>
      <c r="C37" s="11"/>
      <c r="D37" s="102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</row>
    <row r="38" spans="1:18" x14ac:dyDescent="0.3">
      <c r="A38" s="57" t="s">
        <v>14</v>
      </c>
      <c r="B38" s="57"/>
      <c r="C38" s="57"/>
      <c r="D38" s="102"/>
      <c r="E38" s="61">
        <f>E21-E36</f>
        <v>-307.5</v>
      </c>
      <c r="F38" s="61">
        <f t="shared" ref="F38:Q38" si="10">F21-F36</f>
        <v>-67.5</v>
      </c>
      <c r="G38" s="61">
        <f t="shared" si="10"/>
        <v>112.5</v>
      </c>
      <c r="H38" s="61">
        <f t="shared" si="10"/>
        <v>32.5</v>
      </c>
      <c r="I38" s="61">
        <f t="shared" si="10"/>
        <v>222.5</v>
      </c>
      <c r="J38" s="61">
        <f t="shared" si="10"/>
        <v>462.5</v>
      </c>
      <c r="K38" s="61">
        <f t="shared" si="10"/>
        <v>312.5</v>
      </c>
      <c r="L38" s="61">
        <f t="shared" si="10"/>
        <v>442.5</v>
      </c>
      <c r="M38" s="61">
        <f t="shared" si="10"/>
        <v>482.5</v>
      </c>
      <c r="N38" s="61">
        <f t="shared" si="10"/>
        <v>502.5</v>
      </c>
      <c r="O38" s="61">
        <f t="shared" si="10"/>
        <v>447.5</v>
      </c>
      <c r="P38" s="61">
        <f t="shared" si="10"/>
        <v>-2379.5</v>
      </c>
      <c r="Q38" s="61">
        <f t="shared" si="10"/>
        <v>263</v>
      </c>
      <c r="R38" s="9"/>
    </row>
    <row r="39" spans="1:18" x14ac:dyDescent="0.3">
      <c r="A39" s="58" t="s">
        <v>17</v>
      </c>
      <c r="B39" s="58"/>
      <c r="C39" s="59"/>
      <c r="D39" s="102"/>
      <c r="E39" s="61">
        <f>E38</f>
        <v>-307.5</v>
      </c>
      <c r="F39" s="61">
        <f>E39+F38</f>
        <v>-375</v>
      </c>
      <c r="G39" s="61">
        <f t="shared" ref="G39:O39" si="11">F39+G38</f>
        <v>-262.5</v>
      </c>
      <c r="H39" s="61">
        <f t="shared" si="11"/>
        <v>-230</v>
      </c>
      <c r="I39" s="61">
        <f t="shared" si="11"/>
        <v>-7.5</v>
      </c>
      <c r="J39" s="61">
        <f t="shared" si="11"/>
        <v>455</v>
      </c>
      <c r="K39" s="61">
        <f t="shared" si="11"/>
        <v>767.5</v>
      </c>
      <c r="L39" s="61">
        <f t="shared" si="11"/>
        <v>1210</v>
      </c>
      <c r="M39" s="61">
        <f t="shared" si="11"/>
        <v>1692.5</v>
      </c>
      <c r="N39" s="61">
        <f t="shared" si="11"/>
        <v>2195</v>
      </c>
      <c r="O39" s="61">
        <f t="shared" si="11"/>
        <v>2642.5</v>
      </c>
      <c r="P39" s="61">
        <f>O39+P38</f>
        <v>263</v>
      </c>
      <c r="Q39" s="20"/>
      <c r="R39" s="25" t="s">
        <v>19</v>
      </c>
    </row>
    <row r="40" spans="1:18" x14ac:dyDescent="0.3">
      <c r="A40" s="60"/>
      <c r="B40" s="57" t="s">
        <v>15</v>
      </c>
      <c r="C40" s="57"/>
      <c r="D40" s="102"/>
      <c r="E40" s="98"/>
      <c r="F40" s="98"/>
      <c r="G40" s="98"/>
      <c r="H40" s="98"/>
      <c r="I40" s="98"/>
      <c r="J40" s="98"/>
      <c r="K40" s="98"/>
      <c r="L40" s="98"/>
      <c r="M40" s="98"/>
      <c r="N40" s="98"/>
      <c r="O40" s="98"/>
      <c r="P40" s="98"/>
      <c r="Q40" s="61"/>
    </row>
    <row r="41" spans="1:18" x14ac:dyDescent="0.3">
      <c r="A41" s="57" t="s">
        <v>16</v>
      </c>
      <c r="B41" s="60"/>
      <c r="C41" s="57"/>
      <c r="D41" s="102"/>
      <c r="E41" s="98"/>
      <c r="F41" s="98"/>
      <c r="G41" s="98"/>
      <c r="H41" s="98"/>
      <c r="I41" s="98"/>
      <c r="J41" s="98"/>
      <c r="K41" s="98"/>
      <c r="L41" s="98"/>
      <c r="M41" s="98"/>
      <c r="N41" s="98"/>
      <c r="O41" s="98"/>
      <c r="P41" s="98"/>
      <c r="Q41" s="61">
        <f>Q38-Q40</f>
        <v>263</v>
      </c>
    </row>
    <row r="42" spans="1:18" x14ac:dyDescent="0.3"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</row>
    <row r="43" spans="1:18" x14ac:dyDescent="0.3">
      <c r="B43" s="69" t="s">
        <v>56</v>
      </c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</row>
    <row r="45" spans="1:18" x14ac:dyDescent="0.3">
      <c r="B45" s="66" t="s">
        <v>76</v>
      </c>
    </row>
  </sheetData>
  <mergeCells count="9">
    <mergeCell ref="E41:P41"/>
    <mergeCell ref="E5:Q5"/>
    <mergeCell ref="E13:Q13"/>
    <mergeCell ref="D3:D41"/>
    <mergeCell ref="A1:Q1"/>
    <mergeCell ref="A2:Q2"/>
    <mergeCell ref="A3:B3"/>
    <mergeCell ref="E40:P40"/>
    <mergeCell ref="E3:Q3"/>
  </mergeCells>
  <pageMargins left="0.70866141732283472" right="0.70866141732283472" top="0.55118110236220474" bottom="0.35433070866141736" header="0.31496062992125984" footer="0.31496062992125984"/>
  <pageSetup paperSize="9" scale="90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>
    <tabColor rgb="FFFFFF00"/>
  </sheetPr>
  <dimension ref="A1:R18"/>
  <sheetViews>
    <sheetView zoomScaleNormal="100" workbookViewId="0">
      <pane xSplit="2" ySplit="6" topLeftCell="C7" activePane="bottomRight" state="frozen"/>
      <selection pane="topRight" activeCell="B1" sqref="B1"/>
      <selection pane="bottomLeft" activeCell="A7" sqref="A7"/>
      <selection pane="bottomRight" activeCell="D19" sqref="D19"/>
    </sheetView>
  </sheetViews>
  <sheetFormatPr defaultColWidth="43.5546875" defaultRowHeight="13.8" x14ac:dyDescent="0.3"/>
  <cols>
    <col min="1" max="1" width="2.5546875" style="2" customWidth="1"/>
    <col min="2" max="2" width="53.5546875" style="2" customWidth="1"/>
    <col min="3" max="14" width="7.6640625" style="2" customWidth="1"/>
    <col min="15" max="15" width="9" style="2" customWidth="1"/>
    <col min="16" max="16" width="61.44140625" style="2" customWidth="1"/>
    <col min="17" max="18" width="9" style="2" customWidth="1"/>
    <col min="19" max="16384" width="43.5546875" style="2"/>
  </cols>
  <sheetData>
    <row r="1" spans="1:18" ht="15" customHeight="1" x14ac:dyDescent="0.3">
      <c r="A1" s="112" t="s">
        <v>38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4"/>
      <c r="P1" s="5" t="s">
        <v>18</v>
      </c>
    </row>
    <row r="2" spans="1:18" ht="15.6" x14ac:dyDescent="0.3">
      <c r="A2" s="95" t="s">
        <v>22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</row>
    <row r="3" spans="1:18" ht="36.75" customHeight="1" x14ac:dyDescent="0.3">
      <c r="A3" s="111"/>
      <c r="B3" s="111"/>
      <c r="C3" s="118" t="s">
        <v>0</v>
      </c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20"/>
      <c r="P3" s="68"/>
    </row>
    <row r="4" spans="1:18" x14ac:dyDescent="0.3">
      <c r="B4" s="38"/>
      <c r="C4" s="4">
        <v>1</v>
      </c>
      <c r="D4" s="4">
        <v>2</v>
      </c>
      <c r="E4" s="4">
        <v>3</v>
      </c>
      <c r="F4" s="4">
        <v>4</v>
      </c>
      <c r="G4" s="4">
        <v>5</v>
      </c>
      <c r="H4" s="4">
        <v>6</v>
      </c>
      <c r="I4" s="4">
        <v>7</v>
      </c>
      <c r="J4" s="4">
        <v>8</v>
      </c>
      <c r="K4" s="4">
        <v>9</v>
      </c>
      <c r="L4" s="4">
        <v>10</v>
      </c>
      <c r="M4" s="4">
        <v>11</v>
      </c>
      <c r="N4" s="4">
        <v>12</v>
      </c>
      <c r="O4" s="40" t="s">
        <v>1</v>
      </c>
      <c r="P4" s="26"/>
    </row>
    <row r="5" spans="1:18" ht="26.25" customHeight="1" x14ac:dyDescent="0.3">
      <c r="A5" s="64" t="s">
        <v>8</v>
      </c>
      <c r="B5" s="64"/>
      <c r="C5" s="63">
        <v>0</v>
      </c>
      <c r="D5" s="63">
        <f>C16</f>
        <v>3600</v>
      </c>
      <c r="E5" s="63">
        <f t="shared" ref="E5:N5" si="0">D16</f>
        <v>9532.5</v>
      </c>
      <c r="F5" s="63">
        <f t="shared" si="0"/>
        <v>10245</v>
      </c>
      <c r="G5" s="63">
        <f t="shared" si="0"/>
        <v>10277.5</v>
      </c>
      <c r="H5" s="63">
        <f t="shared" si="0"/>
        <v>10500</v>
      </c>
      <c r="I5" s="63">
        <f t="shared" si="0"/>
        <v>10962.5</v>
      </c>
      <c r="J5" s="63">
        <f t="shared" si="0"/>
        <v>11275</v>
      </c>
      <c r="K5" s="63">
        <f t="shared" si="0"/>
        <v>11717.5</v>
      </c>
      <c r="L5" s="63">
        <f t="shared" si="0"/>
        <v>12200</v>
      </c>
      <c r="M5" s="63">
        <f t="shared" si="0"/>
        <v>12702.5</v>
      </c>
      <c r="N5" s="63">
        <f t="shared" si="0"/>
        <v>13150</v>
      </c>
      <c r="O5" s="45"/>
      <c r="P5" s="67" t="s">
        <v>36</v>
      </c>
    </row>
    <row r="6" spans="1:18" x14ac:dyDescent="0.3">
      <c r="A6" s="6" t="s">
        <v>2</v>
      </c>
      <c r="B6" s="6"/>
      <c r="C6" s="115"/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  <c r="O6" s="117"/>
      <c r="P6" s="66"/>
    </row>
    <row r="7" spans="1:18" x14ac:dyDescent="0.3">
      <c r="A7" s="35"/>
      <c r="B7" s="3" t="s">
        <v>3</v>
      </c>
      <c r="C7" s="45">
        <v>0</v>
      </c>
      <c r="D7" s="45">
        <f>'მოგება  -  ზარალის ცხრილი'!F11</f>
        <v>2660</v>
      </c>
      <c r="E7" s="45">
        <f>'მოგება  -  ზარალის ცხრილი'!G11</f>
        <v>3120</v>
      </c>
      <c r="F7" s="45">
        <f>'მოგება  -  ზარალის ცხრილი'!H11</f>
        <v>3685</v>
      </c>
      <c r="G7" s="45">
        <f>'მოგება  -  ზარალის ცხრილი'!I11</f>
        <v>4325</v>
      </c>
      <c r="H7" s="45">
        <f>'მოგება  -  ზარალის ცხრილი'!J11</f>
        <v>4945</v>
      </c>
      <c r="I7" s="45">
        <f>'მოგება  -  ზარალის ცხრილი'!K11</f>
        <v>5105</v>
      </c>
      <c r="J7" s="45">
        <f>'მოგება  -  ზარალის ცხრილი'!L11</f>
        <v>5730</v>
      </c>
      <c r="K7" s="45">
        <f>'მოგება  -  ზარალის ცხრილი'!M11</f>
        <v>5850</v>
      </c>
      <c r="L7" s="45">
        <f>'მოგება  -  ზარალის ცხრილი'!N11</f>
        <v>5950</v>
      </c>
      <c r="M7" s="45">
        <f>'მოგება  -  ზარალის ცხრილი'!O11</f>
        <v>5950</v>
      </c>
      <c r="N7" s="45">
        <f>'მოგება  -  ზარალის ცხრილი'!P11</f>
        <v>5950</v>
      </c>
      <c r="O7" s="44">
        <f>SUM(C7:N7)</f>
        <v>53270</v>
      </c>
    </row>
    <row r="8" spans="1:18" x14ac:dyDescent="0.3">
      <c r="A8" s="35"/>
      <c r="B8" s="3" t="s">
        <v>4</v>
      </c>
      <c r="C8" s="45">
        <v>1200</v>
      </c>
      <c r="D8" s="45">
        <v>6000</v>
      </c>
      <c r="E8" s="45">
        <v>600</v>
      </c>
      <c r="F8" s="45">
        <v>0</v>
      </c>
      <c r="G8" s="45">
        <v>0</v>
      </c>
      <c r="H8" s="45">
        <v>0</v>
      </c>
      <c r="I8" s="45">
        <v>0</v>
      </c>
      <c r="J8" s="45">
        <v>0</v>
      </c>
      <c r="K8" s="45">
        <v>0</v>
      </c>
      <c r="L8" s="45">
        <v>0</v>
      </c>
      <c r="M8" s="45">
        <v>0</v>
      </c>
      <c r="N8" s="45">
        <v>0</v>
      </c>
      <c r="O8" s="44">
        <f>SUM(C8:N8)</f>
        <v>7800</v>
      </c>
      <c r="Q8" s="47"/>
      <c r="R8" s="9"/>
    </row>
    <row r="9" spans="1:18" x14ac:dyDescent="0.3">
      <c r="A9" s="35"/>
      <c r="B9" s="49" t="s">
        <v>32</v>
      </c>
      <c r="C9" s="50">
        <v>2400</v>
      </c>
      <c r="D9" s="50">
        <v>0</v>
      </c>
      <c r="E9" s="50">
        <v>0</v>
      </c>
      <c r="F9" s="50">
        <v>0</v>
      </c>
      <c r="G9" s="50">
        <v>0</v>
      </c>
      <c r="H9" s="50">
        <v>0</v>
      </c>
      <c r="I9" s="50">
        <v>0</v>
      </c>
      <c r="J9" s="50">
        <v>0</v>
      </c>
      <c r="K9" s="50">
        <v>0</v>
      </c>
      <c r="L9" s="50">
        <v>0</v>
      </c>
      <c r="M9" s="50">
        <v>0</v>
      </c>
      <c r="N9" s="50">
        <v>0</v>
      </c>
      <c r="O9" s="44">
        <f>SUM(C9:N9)</f>
        <v>2400</v>
      </c>
    </row>
    <row r="10" spans="1:18" x14ac:dyDescent="0.3">
      <c r="A10" s="6" t="s">
        <v>7</v>
      </c>
      <c r="B10" s="6"/>
      <c r="C10" s="44">
        <f>SUM(C7:C9)</f>
        <v>3600</v>
      </c>
      <c r="D10" s="44">
        <f t="shared" ref="D10:N10" si="1">SUM(D7:D9)</f>
        <v>8660</v>
      </c>
      <c r="E10" s="44">
        <f>SUM(E7:E9)</f>
        <v>3720</v>
      </c>
      <c r="F10" s="44">
        <f t="shared" si="1"/>
        <v>3685</v>
      </c>
      <c r="G10" s="44">
        <f t="shared" si="1"/>
        <v>4325</v>
      </c>
      <c r="H10" s="44">
        <f t="shared" si="1"/>
        <v>4945</v>
      </c>
      <c r="I10" s="44">
        <f t="shared" si="1"/>
        <v>5105</v>
      </c>
      <c r="J10" s="44">
        <f t="shared" si="1"/>
        <v>5730</v>
      </c>
      <c r="K10" s="44">
        <f t="shared" si="1"/>
        <v>5850</v>
      </c>
      <c r="L10" s="44">
        <f t="shared" si="1"/>
        <v>5950</v>
      </c>
      <c r="M10" s="44">
        <f t="shared" si="1"/>
        <v>5950</v>
      </c>
      <c r="N10" s="44">
        <f t="shared" si="1"/>
        <v>5950</v>
      </c>
      <c r="O10" s="44">
        <f>SUM(O7:O9)</f>
        <v>63470</v>
      </c>
    </row>
    <row r="11" spans="1:18" x14ac:dyDescent="0.3">
      <c r="A11" s="108" t="s">
        <v>34</v>
      </c>
      <c r="B11" s="109"/>
      <c r="C11" s="109"/>
      <c r="D11" s="109"/>
      <c r="E11" s="109"/>
      <c r="F11" s="109"/>
      <c r="G11" s="109"/>
      <c r="H11" s="109"/>
      <c r="I11" s="109"/>
      <c r="J11" s="109"/>
      <c r="K11" s="109"/>
      <c r="L11" s="109"/>
      <c r="M11" s="109"/>
      <c r="N11" s="109"/>
      <c r="O11" s="110"/>
    </row>
    <row r="12" spans="1:18" x14ac:dyDescent="0.3">
      <c r="A12" s="35"/>
      <c r="B12" s="12" t="s">
        <v>33</v>
      </c>
      <c r="C12" s="46"/>
      <c r="D12" s="46">
        <f>'მოგება  -  ზარალის ცხრილი'!F19+'მოგება  -  ზარალის ცხრილი'!F34</f>
        <v>2727.5</v>
      </c>
      <c r="E12" s="46">
        <f>'მოგება  -  ზარალის ცხრილი'!G19+'მოგება  -  ზარალის ცხრილი'!G34</f>
        <v>3007.5</v>
      </c>
      <c r="F12" s="46">
        <f>'მოგება  -  ზარალის ცხრილი'!H19+'მოგება  -  ზარალის ცხრილი'!H34</f>
        <v>3652.5</v>
      </c>
      <c r="G12" s="46">
        <f>'მოგება  -  ზარალის ცხრილი'!I19+'მოგება  -  ზარალის ცხრილი'!I34</f>
        <v>4102.5</v>
      </c>
      <c r="H12" s="46">
        <f>'მოგება  -  ზარალის ცხრილი'!J19+'მოგება  -  ზარალის ცხრილი'!J34</f>
        <v>4482.5</v>
      </c>
      <c r="I12" s="46">
        <f>'მოგება  -  ზარალის ცხრილი'!K19+'მოგება  -  ზარალის ცხრილი'!K34</f>
        <v>4792.5</v>
      </c>
      <c r="J12" s="46">
        <f>'მოგება  -  ზარალის ცხრილი'!L19+'მოგება  -  ზარალის ცხრილი'!L34</f>
        <v>5287.5</v>
      </c>
      <c r="K12" s="46">
        <f>'მოგება  -  ზარალის ცხრილი'!M19+'მოგება  -  ზარალის ცხრილი'!M34</f>
        <v>5367.5</v>
      </c>
      <c r="L12" s="46">
        <f>'მოგება  -  ზარალის ცხრილი'!N19+'მოგება  -  ზარალის ცხრილი'!N34</f>
        <v>5447.5</v>
      </c>
      <c r="M12" s="46">
        <f>'მოგება  -  ზარალის ცხრილი'!O19+'მოგება  -  ზარალის ცხრილი'!O34</f>
        <v>5502.5</v>
      </c>
      <c r="N12" s="46">
        <f>'მოგება  -  ზარალის ცხრილი'!P19+'მოგება  -  ზარალის ცხრილი'!P34</f>
        <v>8329.5</v>
      </c>
      <c r="O12" s="62">
        <f>SUM(C12:N12)</f>
        <v>52699.5</v>
      </c>
      <c r="P12" s="26" t="s">
        <v>73</v>
      </c>
    </row>
    <row r="13" spans="1:18" x14ac:dyDescent="0.3">
      <c r="A13" s="35"/>
      <c r="B13" s="39"/>
      <c r="C13" s="46"/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62">
        <f t="shared" ref="O13" si="2">SUM(C13:N13)</f>
        <v>0</v>
      </c>
      <c r="P13" s="26"/>
    </row>
    <row r="14" spans="1:18" x14ac:dyDescent="0.3">
      <c r="A14" s="48" t="s">
        <v>6</v>
      </c>
      <c r="B14" s="48"/>
      <c r="C14" s="62">
        <f t="shared" ref="C14:O14" si="3">SUM(C12:C13)</f>
        <v>0</v>
      </c>
      <c r="D14" s="62">
        <f t="shared" si="3"/>
        <v>2727.5</v>
      </c>
      <c r="E14" s="62">
        <f t="shared" si="3"/>
        <v>3007.5</v>
      </c>
      <c r="F14" s="62">
        <f t="shared" si="3"/>
        <v>3652.5</v>
      </c>
      <c r="G14" s="62">
        <f t="shared" si="3"/>
        <v>4102.5</v>
      </c>
      <c r="H14" s="62">
        <f t="shared" si="3"/>
        <v>4482.5</v>
      </c>
      <c r="I14" s="62">
        <f t="shared" si="3"/>
        <v>4792.5</v>
      </c>
      <c r="J14" s="62">
        <f t="shared" si="3"/>
        <v>5287.5</v>
      </c>
      <c r="K14" s="62">
        <f t="shared" si="3"/>
        <v>5367.5</v>
      </c>
      <c r="L14" s="62">
        <f t="shared" si="3"/>
        <v>5447.5</v>
      </c>
      <c r="M14" s="62">
        <f t="shared" si="3"/>
        <v>5502.5</v>
      </c>
      <c r="N14" s="62">
        <f t="shared" si="3"/>
        <v>8329.5</v>
      </c>
      <c r="O14" s="62">
        <f t="shared" si="3"/>
        <v>52699.5</v>
      </c>
    </row>
    <row r="15" spans="1:18" ht="9" customHeight="1" x14ac:dyDescent="0.3">
      <c r="B15" s="3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7"/>
    </row>
    <row r="16" spans="1:18" x14ac:dyDescent="0.3">
      <c r="A16" s="64" t="s">
        <v>5</v>
      </c>
      <c r="B16" s="64"/>
      <c r="C16" s="63">
        <f t="shared" ref="C16:N16" si="4">C5+C10-C14</f>
        <v>3600</v>
      </c>
      <c r="D16" s="63">
        <f t="shared" si="4"/>
        <v>9532.5</v>
      </c>
      <c r="E16" s="63">
        <f t="shared" si="4"/>
        <v>10245</v>
      </c>
      <c r="F16" s="63">
        <f t="shared" si="4"/>
        <v>10277.5</v>
      </c>
      <c r="G16" s="63">
        <f t="shared" si="4"/>
        <v>10500</v>
      </c>
      <c r="H16" s="63">
        <f t="shared" si="4"/>
        <v>10962.5</v>
      </c>
      <c r="I16" s="63">
        <f t="shared" si="4"/>
        <v>11275</v>
      </c>
      <c r="J16" s="63">
        <f t="shared" si="4"/>
        <v>11717.5</v>
      </c>
      <c r="K16" s="63">
        <f t="shared" si="4"/>
        <v>12200</v>
      </c>
      <c r="L16" s="63">
        <f t="shared" si="4"/>
        <v>12702.5</v>
      </c>
      <c r="M16" s="63">
        <f t="shared" si="4"/>
        <v>13150</v>
      </c>
      <c r="N16" s="63">
        <f t="shared" si="4"/>
        <v>10770.5</v>
      </c>
      <c r="O16" s="47"/>
    </row>
    <row r="17" spans="2:2" x14ac:dyDescent="0.3">
      <c r="B17" s="26" t="s">
        <v>35</v>
      </c>
    </row>
    <row r="18" spans="2:2" x14ac:dyDescent="0.3">
      <c r="B18" s="29"/>
    </row>
  </sheetData>
  <mergeCells count="6">
    <mergeCell ref="A11:O11"/>
    <mergeCell ref="A3:B3"/>
    <mergeCell ref="A1:O1"/>
    <mergeCell ref="A2:O2"/>
    <mergeCell ref="C6:O6"/>
    <mergeCell ref="C3:O3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ინსტრუქცია</vt:lpstr>
      <vt:lpstr>წარმოების - გაყიდვების პროგნოზი</vt:lpstr>
      <vt:lpstr>მოგება  -  ზარალის ცხრილი</vt:lpstr>
      <vt:lpstr>ფულადი სახსრების მიმოქცევა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megabite</dc:creator>
  <cp:lastModifiedBy>HP</cp:lastModifiedBy>
  <cp:lastPrinted>2018-01-12T14:40:09Z</cp:lastPrinted>
  <dcterms:created xsi:type="dcterms:W3CDTF">2016-07-17T18:17:06Z</dcterms:created>
  <dcterms:modified xsi:type="dcterms:W3CDTF">2025-03-30T12:19:27Z</dcterms:modified>
</cp:coreProperties>
</file>