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1. Business\პროექტები\2025. CSRDG\"/>
    </mc:Choice>
  </mc:AlternateContent>
  <xr:revisionPtr revIDLastSave="0" documentId="13_ncr:1_{6371E4F9-AF38-4244-AC06-7F16ECD63046}" xr6:coauthVersionLast="47" xr6:coauthVersionMax="47" xr10:uidLastSave="{00000000-0000-0000-0000-000000000000}"/>
  <bookViews>
    <workbookView xWindow="-110" yWindow="-110" windowWidth="22780" windowHeight="14540" tabRatio="774" activeTab="2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H35" i="2"/>
  <c r="F35" i="2"/>
  <c r="F36" i="2"/>
  <c r="F38" i="2"/>
  <c r="O13" i="1"/>
  <c r="E6" i="2"/>
  <c r="E14" i="2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/>
  <c r="O14" i="4"/>
  <c r="O15" i="4"/>
  <c r="Q16" i="2"/>
  <c r="Q15" i="2"/>
  <c r="O7" i="4"/>
  <c r="O8" i="4"/>
  <c r="O16" i="4"/>
  <c r="Q7" i="2"/>
  <c r="Q8" i="2"/>
  <c r="Q9" i="2"/>
  <c r="Q10" i="2"/>
  <c r="O6" i="4"/>
  <c r="E34" i="2"/>
  <c r="E36" i="2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/>
  <c r="O19" i="4"/>
  <c r="F34" i="2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G36" i="2"/>
  <c r="G38" i="2"/>
  <c r="Q34" i="2"/>
  <c r="K11" i="2"/>
  <c r="N11" i="2"/>
  <c r="C14" i="1"/>
  <c r="P19" i="2"/>
  <c r="N12" i="1"/>
  <c r="N14" i="1"/>
  <c r="H19" i="2"/>
  <c r="O19" i="2"/>
  <c r="M12" i="1"/>
  <c r="M14" i="1"/>
  <c r="K19" i="2"/>
  <c r="I12" i="1"/>
  <c r="G19" i="2"/>
  <c r="E12" i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E14" i="1"/>
  <c r="F12" i="1"/>
  <c r="F14" i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/>
  <c r="L14" i="1"/>
  <c r="G12" i="1"/>
  <c r="G14" i="1"/>
  <c r="H12" i="1"/>
  <c r="H14" i="1"/>
  <c r="D12" i="1"/>
  <c r="K12" i="1"/>
  <c r="K14" i="1"/>
  <c r="J12" i="1"/>
  <c r="J14" i="1"/>
  <c r="E21" i="2"/>
  <c r="O12" i="1"/>
  <c r="O14" i="1"/>
  <c r="D14" i="1"/>
  <c r="Q24" i="2"/>
  <c r="Q14" i="2"/>
  <c r="Q18" i="2"/>
  <c r="Q17" i="2"/>
  <c r="D7" i="1"/>
  <c r="I21" i="2"/>
  <c r="G7" i="1"/>
  <c r="G10" i="1"/>
  <c r="M21" i="2"/>
  <c r="K7" i="1"/>
  <c r="K10" i="1"/>
  <c r="J21" i="2"/>
  <c r="H7" i="1"/>
  <c r="H10" i="1"/>
  <c r="N21" i="2"/>
  <c r="L7" i="1"/>
  <c r="L10" i="1"/>
  <c r="O21" i="2"/>
  <c r="M7" i="1"/>
  <c r="M10" i="1"/>
  <c r="G21" i="2"/>
  <c r="E7" i="1"/>
  <c r="E10" i="1"/>
  <c r="K21" i="2"/>
  <c r="I7" i="1"/>
  <c r="I10" i="1"/>
  <c r="H21" i="2"/>
  <c r="F7" i="1"/>
  <c r="F10" i="1"/>
  <c r="L21" i="2"/>
  <c r="J7" i="1"/>
  <c r="J10" i="1"/>
  <c r="P21" i="2"/>
  <c r="N7" i="1"/>
  <c r="N10" i="1"/>
  <c r="F21" i="2"/>
  <c r="Q11" i="2"/>
  <c r="Q19" i="2"/>
  <c r="O7" i="1"/>
  <c r="Q21" i="2"/>
  <c r="O9" i="1"/>
  <c r="D10" i="1"/>
  <c r="O8" i="1"/>
  <c r="C10" i="1"/>
  <c r="C16" i="1"/>
  <c r="D5" i="1"/>
  <c r="O10" i="1"/>
  <c r="D16" i="1"/>
  <c r="E5" i="1"/>
  <c r="E16" i="1"/>
  <c r="F5" i="1"/>
  <c r="F16" i="1"/>
  <c r="G5" i="1"/>
  <c r="G16" i="1"/>
  <c r="H5" i="1"/>
  <c r="H16" i="1"/>
  <c r="I5" i="1"/>
  <c r="I16" i="1"/>
  <c r="J5" i="1"/>
  <c r="J16" i="1"/>
  <c r="K5" i="1"/>
  <c r="K16" i="1"/>
  <c r="L5" i="1"/>
  <c r="L16" i="1"/>
  <c r="M5" i="1"/>
  <c r="M16" i="1"/>
  <c r="N5" i="1"/>
  <c r="N16" i="1"/>
  <c r="I35" i="2"/>
  <c r="H36" i="2"/>
  <c r="H38" i="2"/>
  <c r="E38" i="2"/>
  <c r="E39" i="2"/>
  <c r="F39" i="2"/>
  <c r="G39" i="2"/>
  <c r="H39" i="2"/>
  <c r="J35" i="2"/>
  <c r="I36" i="2"/>
  <c r="I38" i="2"/>
  <c r="I39" i="2"/>
  <c r="K35" i="2"/>
  <c r="J36" i="2"/>
  <c r="J38" i="2"/>
  <c r="L35" i="2"/>
  <c r="K36" i="2"/>
  <c r="K38" i="2"/>
  <c r="J39" i="2"/>
  <c r="K39" i="2"/>
  <c r="M35" i="2"/>
  <c r="L36" i="2"/>
  <c r="L38" i="2"/>
  <c r="L39" i="2"/>
  <c r="N35" i="2"/>
  <c r="M36" i="2"/>
  <c r="M38" i="2"/>
  <c r="O35" i="2"/>
  <c r="N36" i="2"/>
  <c r="N38" i="2"/>
  <c r="M39" i="2"/>
  <c r="N39" i="2"/>
  <c r="P35" i="2"/>
  <c r="P36" i="2"/>
  <c r="P38" i="2"/>
  <c r="O36" i="2"/>
  <c r="O38" i="2"/>
  <c r="Q36" i="2"/>
  <c r="Q38" i="2"/>
  <c r="Q41" i="2"/>
  <c r="O39" i="2"/>
  <c r="P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<sst xmlns="http://schemas.openxmlformats.org/spreadsheetml/2006/main" count="135" uniqueCount="85">
  <si>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</si>
  <si>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</si>
  <si>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</si>
  <si>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</si>
  <si>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</si>
  <si>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</si>
  <si>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</si>
  <si>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</si>
  <si>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</si>
  <si>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</si>
  <si>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</si>
  <si>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</si>
  <si>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</si>
  <si>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</si>
  <si>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</si>
  <si>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</si>
  <si>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</si>
  <si>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</si>
  <si>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</si>
  <si>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</si>
  <si>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</si>
  <si>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</si>
  <si>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</si>
  <si>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</si>
  <si>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</si>
  <si>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</si>
  <si>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</si>
  <si>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</si>
  <si>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</si>
  <si>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</si>
  <si>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</si>
  <si>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</si>
  <si>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</si>
  <si>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</si>
  <si>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</si>
  <si>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</si>
  <si>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</si>
  <si>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</si>
  <si>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</si>
  <si>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</si>
  <si>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</si>
  <si>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</si>
  <si>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</si>
  <si>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</si>
  <si>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</si>
  <si>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</si>
  <si>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</si>
  <si>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</si>
  <si>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</si>
  <si>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</si>
  <si>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</si>
  <si>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</si>
  <si>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</si>
  <si>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</si>
  <si>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</si>
  <si>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</si>
  <si>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</si>
  <si>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</si>
  <si>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</si>
  <si>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</si>
  <si>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</si>
  <si>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</si>
  <si>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</si>
  <si>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</si>
  <si>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</si>
  <si>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</si>
  <si>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</si>
  <si>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</si>
  <si>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</si>
  <si>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</si>
  <si>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</si>
  <si>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</si>
  <si>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</si>
  <si>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</si>
  <si>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</si>
  <si>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</si>
  <si>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</si>
  <si>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</si>
  <si>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</si>
  <si>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სკამი/მაგიდა</t>
  </si>
  <si>
    <t>ფიზიკური აქტივობის ავეჯი</t>
  </si>
  <si>
    <t>სენსორული აქტივობის ავეჯი</t>
  </si>
  <si>
    <t>თაროები/სათავსოები/ავეჯი როლური თამაშებისთვის</t>
  </si>
  <si>
    <t>იჯარა</t>
  </si>
  <si>
    <t>სახელფასო ფონდი (დირექტორი, მარკეტინგი, დიზაინერი, სოც,მედია, მომხმარებელთან კომუნიკაცია)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</si>
</sst>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31" zoomScaleNormal="100" workbookViewId="0">
      <selection activeCell="C49" sqref="C49"/>
    </sheetView>
  </sheetViews>
  <sheetFormatPr defaultRowHeight="14.5" x14ac:dyDescent="0.35"/>
  <cols>
    <col min="1" max="1" width="7.36328125" customWidth="1"/>
    <col min="3" max="3" width="25.1796875" customWidth="1"/>
  </cols>
  <sheetData>
    <row r="2" spans="1:15" ht="18" customHeight="1" x14ac:dyDescent="0.45">
      <c r="B2" s="72"/>
      <c r="D2" s="73"/>
    </row>
    <row r="3" spans="1:15" ht="21" x14ac:dyDescent="0.5">
      <c r="B3" s="81" t="s">
        <v>74</v>
      </c>
      <c r="C3" s="80"/>
      <c r="D3" s="73"/>
      <c r="O3" s="74"/>
    </row>
    <row r="4" spans="1:15" ht="4.75" customHeight="1" x14ac:dyDescent="0.5">
      <c r="B4" s="75"/>
      <c r="C4" s="76"/>
      <c r="D4" s="7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8" customHeight="1" x14ac:dyDescent="0.45">
      <c r="B5" s="72"/>
      <c r="D5" s="73"/>
    </row>
    <row r="6" spans="1:15" ht="18" customHeight="1" x14ac:dyDescent="0.45">
      <c r="A6" s="72">
        <v>1</v>
      </c>
      <c r="B6" s="72" t="s">
        <v>40</v>
      </c>
      <c r="D6" s="73"/>
    </row>
    <row r="7" spans="1:15" ht="18" customHeight="1" x14ac:dyDescent="0.45">
      <c r="B7" s="78" t="s">
        <v>39</v>
      </c>
      <c r="C7" t="s">
        <v>57</v>
      </c>
      <c r="D7" s="73"/>
    </row>
    <row r="8" spans="1:15" ht="18" customHeight="1" x14ac:dyDescent="0.45">
      <c r="B8" s="78" t="s">
        <v>39</v>
      </c>
      <c r="C8" t="s">
        <v>41</v>
      </c>
      <c r="D8" s="73"/>
    </row>
    <row r="9" spans="1:15" ht="18" customHeight="1" x14ac:dyDescent="0.45">
      <c r="B9" s="78" t="s">
        <v>39</v>
      </c>
      <c r="C9" t="s">
        <v>58</v>
      </c>
      <c r="D9" s="73"/>
    </row>
    <row r="10" spans="1:15" ht="18" customHeight="1" x14ac:dyDescent="0.45">
      <c r="B10" s="78" t="s">
        <v>39</v>
      </c>
      <c r="C10" t="s">
        <v>45</v>
      </c>
      <c r="D10" s="73"/>
    </row>
    <row r="11" spans="1:15" ht="18" customHeight="1" x14ac:dyDescent="0.45">
      <c r="B11" s="78" t="s">
        <v>39</v>
      </c>
      <c r="C11" t="s">
        <v>59</v>
      </c>
      <c r="D11" s="73"/>
    </row>
    <row r="12" spans="1:15" ht="18" customHeight="1" x14ac:dyDescent="0.45">
      <c r="B12" s="78" t="s">
        <v>39</v>
      </c>
      <c r="C12" t="s">
        <v>75</v>
      </c>
      <c r="D12" s="73"/>
    </row>
    <row r="13" spans="1:15" ht="18" customHeight="1" x14ac:dyDescent="0.45">
      <c r="B13" s="78" t="s">
        <v>39</v>
      </c>
      <c r="C13" t="s">
        <v>48</v>
      </c>
      <c r="D13" s="73"/>
    </row>
    <row r="14" spans="1:15" ht="18" customHeight="1" x14ac:dyDescent="0.45">
      <c r="B14" s="78" t="s">
        <v>39</v>
      </c>
      <c r="C14" t="s">
        <v>52</v>
      </c>
      <c r="D14" s="73"/>
    </row>
    <row r="15" spans="1:15" ht="18" customHeight="1" x14ac:dyDescent="0.45">
      <c r="B15" s="78" t="s">
        <v>39</v>
      </c>
      <c r="C15" t="s">
        <v>53</v>
      </c>
      <c r="D15" s="73"/>
    </row>
    <row r="16" spans="1:15" ht="18" customHeight="1" x14ac:dyDescent="0.45">
      <c r="A16" s="78" t="s">
        <v>39</v>
      </c>
      <c r="B16" s="73" t="s">
        <v>60</v>
      </c>
      <c r="D16" s="73"/>
      <c r="E16" s="73"/>
      <c r="F16" s="73"/>
      <c r="G16" s="73"/>
      <c r="H16" s="73"/>
      <c r="I16" s="73"/>
      <c r="J16" s="73"/>
      <c r="K16" s="73"/>
    </row>
    <row r="17" spans="1:17" ht="18" customHeight="1" x14ac:dyDescent="0.45">
      <c r="B17" s="78"/>
      <c r="D17" s="73"/>
    </row>
    <row r="18" spans="1:17" ht="18" customHeight="1" x14ac:dyDescent="0.45">
      <c r="B18" s="78"/>
      <c r="D18" s="73"/>
    </row>
    <row r="19" spans="1:17" ht="18" customHeight="1" x14ac:dyDescent="0.35">
      <c r="B19" s="86">
        <v>1</v>
      </c>
      <c r="C19" s="83" t="s">
        <v>50</v>
      </c>
      <c r="D19" s="73"/>
    </row>
    <row r="20" spans="1:17" ht="18" customHeight="1" x14ac:dyDescent="0.35">
      <c r="B20" s="86">
        <v>2</v>
      </c>
      <c r="C20" s="82" t="s">
        <v>46</v>
      </c>
      <c r="D20" s="73"/>
    </row>
    <row r="21" spans="1:17" ht="18" customHeight="1" x14ac:dyDescent="0.35">
      <c r="B21" s="86">
        <v>3</v>
      </c>
      <c r="C21" s="84" t="s">
        <v>61</v>
      </c>
      <c r="D21" s="73"/>
    </row>
    <row r="22" spans="1:17" ht="18" customHeight="1" x14ac:dyDescent="0.45">
      <c r="B22" s="78"/>
      <c r="D22" s="73"/>
    </row>
    <row r="23" spans="1:17" ht="18" customHeight="1" x14ac:dyDescent="0.45">
      <c r="B23" s="78"/>
      <c r="D23" s="73"/>
    </row>
    <row r="24" spans="1:17" ht="18" customHeight="1" x14ac:dyDescent="0.45">
      <c r="A24" s="72">
        <v>2</v>
      </c>
      <c r="B24" s="79" t="s">
        <v>42</v>
      </c>
      <c r="D24" s="73"/>
    </row>
    <row r="25" spans="1:17" ht="18" customHeight="1" x14ac:dyDescent="0.45">
      <c r="B25" s="78" t="s">
        <v>39</v>
      </c>
      <c r="C25" t="s">
        <v>55</v>
      </c>
      <c r="D25" s="73"/>
    </row>
    <row r="26" spans="1:17" ht="18" customHeight="1" x14ac:dyDescent="0.45">
      <c r="B26" s="78"/>
      <c r="D26" s="73"/>
    </row>
    <row r="27" spans="1:17" ht="18" customHeight="1" x14ac:dyDescent="0.45">
      <c r="B27" s="78"/>
      <c r="C27" s="1" t="s">
        <v>39</v>
      </c>
      <c r="D27" s="85" t="s">
        <v>47</v>
      </c>
      <c r="Q27" s="26"/>
    </row>
    <row r="28" spans="1:17" ht="18" customHeight="1" x14ac:dyDescent="0.45">
      <c r="B28" s="78"/>
      <c r="C28" s="1" t="s">
        <v>39</v>
      </c>
      <c r="D28" s="85" t="s">
        <v>49</v>
      </c>
      <c r="Q28" s="26"/>
    </row>
    <row r="29" spans="1:17" ht="18" customHeight="1" x14ac:dyDescent="0.45">
      <c r="B29" s="78"/>
      <c r="C29" s="1" t="s">
        <v>39</v>
      </c>
      <c r="D29" s="85" t="s">
        <v>62</v>
      </c>
    </row>
    <row r="30" spans="1:17" ht="18" customHeight="1" x14ac:dyDescent="0.45">
      <c r="B30" s="78"/>
      <c r="C30" s="1" t="s">
        <v>39</v>
      </c>
      <c r="D30" s="85" t="s">
        <v>51</v>
      </c>
    </row>
    <row r="31" spans="1:17" ht="18" customHeight="1" x14ac:dyDescent="0.45">
      <c r="B31" s="78"/>
      <c r="C31" s="1"/>
      <c r="D31" s="85"/>
    </row>
    <row r="32" spans="1:17" ht="18" customHeight="1" x14ac:dyDescent="0.45">
      <c r="B32" s="72"/>
      <c r="D32" s="73"/>
    </row>
    <row r="33" spans="1:4" ht="18" customHeight="1" x14ac:dyDescent="0.45">
      <c r="A33" s="72">
        <v>3</v>
      </c>
      <c r="B33" s="72" t="s">
        <v>43</v>
      </c>
      <c r="D33" s="73"/>
    </row>
    <row r="34" spans="1:4" ht="18" customHeight="1" x14ac:dyDescent="0.45">
      <c r="B34" s="78" t="s">
        <v>39</v>
      </c>
      <c r="C34" t="s">
        <v>54</v>
      </c>
      <c r="D34" s="73"/>
    </row>
    <row r="35" spans="1:4" ht="18" customHeight="1" x14ac:dyDescent="0.45">
      <c r="B35" s="78"/>
      <c r="D35" s="73"/>
    </row>
    <row r="36" spans="1:4" ht="18" customHeight="1" x14ac:dyDescent="0.45">
      <c r="B36" s="72"/>
      <c r="C36" s="1" t="s">
        <v>39</v>
      </c>
      <c r="D36" s="73" t="s">
        <v>63</v>
      </c>
    </row>
    <row r="37" spans="1:4" ht="18" customHeight="1" x14ac:dyDescent="0.45">
      <c r="B37" s="72"/>
      <c r="C37" s="1" t="s">
        <v>39</v>
      </c>
      <c r="D37" s="73" t="s">
        <v>64</v>
      </c>
    </row>
    <row r="38" spans="1:4" ht="18" customHeight="1" x14ac:dyDescent="0.45">
      <c r="B38" s="72"/>
      <c r="C38" s="1" t="s">
        <v>39</v>
      </c>
      <c r="D38" t="s">
        <v>65</v>
      </c>
    </row>
    <row r="39" spans="1:4" ht="18" customHeight="1" x14ac:dyDescent="0.45">
      <c r="B39" s="72"/>
      <c r="C39" s="1" t="s">
        <v>39</v>
      </c>
      <c r="D39" s="73" t="s">
        <v>66</v>
      </c>
    </row>
    <row r="40" spans="1:4" ht="18" customHeight="1" x14ac:dyDescent="0.45">
      <c r="B40" s="72"/>
      <c r="C40" s="1" t="s">
        <v>39</v>
      </c>
      <c r="D40" s="73" t="s">
        <v>67</v>
      </c>
    </row>
    <row r="41" spans="1:4" ht="18" customHeight="1" x14ac:dyDescent="0.45">
      <c r="B41" s="72"/>
      <c r="C41" s="1" t="s">
        <v>39</v>
      </c>
      <c r="D41" s="85" t="s">
        <v>49</v>
      </c>
    </row>
    <row r="42" spans="1:4" ht="18" customHeight="1" x14ac:dyDescent="0.45">
      <c r="B42" s="72"/>
      <c r="C42" s="1"/>
    </row>
    <row r="43" spans="1:4" ht="31.4" customHeight="1" x14ac:dyDescent="0.35">
      <c r="B43" s="87" t="s">
        <v>39</v>
      </c>
      <c r="C43" s="88" t="s">
        <v>77</v>
      </c>
    </row>
    <row r="44" spans="1:4" ht="27.65" customHeight="1" x14ac:dyDescent="0.35">
      <c r="B44" s="87" t="s">
        <v>39</v>
      </c>
      <c r="C44" s="88" t="s">
        <v>78</v>
      </c>
    </row>
    <row r="45" spans="1:4" ht="18" customHeight="1" x14ac:dyDescent="0.45">
      <c r="B45" s="72"/>
      <c r="D45" s="73"/>
    </row>
    <row r="46" spans="1:4" ht="18" customHeight="1" x14ac:dyDescent="0.45">
      <c r="A46" s="72">
        <v>4</v>
      </c>
      <c r="B46" s="72" t="s">
        <v>44</v>
      </c>
      <c r="D46" s="73"/>
    </row>
    <row r="47" spans="1:4" ht="18" customHeight="1" x14ac:dyDescent="0.45">
      <c r="A47" s="72"/>
      <c r="B47" s="78" t="s">
        <v>39</v>
      </c>
      <c r="C47" t="s">
        <v>71</v>
      </c>
      <c r="D47" s="73"/>
    </row>
    <row r="48" spans="1:4" ht="18" customHeight="1" x14ac:dyDescent="0.45">
      <c r="A48" s="72"/>
      <c r="B48" s="72"/>
      <c r="D48" s="73"/>
    </row>
    <row r="49" spans="2:4" ht="18" customHeight="1" x14ac:dyDescent="0.45">
      <c r="C49" s="78" t="s">
        <v>39</v>
      </c>
      <c r="D49" s="73" t="s">
        <v>72</v>
      </c>
    </row>
    <row r="50" spans="2:4" ht="18" customHeight="1" x14ac:dyDescent="0.45">
      <c r="C50" s="78" t="s">
        <v>39</v>
      </c>
      <c r="D50" s="73" t="s">
        <v>70</v>
      </c>
    </row>
    <row r="51" spans="2:4" ht="18" customHeight="1" x14ac:dyDescent="0.45">
      <c r="C51" s="78" t="s">
        <v>39</v>
      </c>
      <c r="D51" s="73" t="s">
        <v>69</v>
      </c>
    </row>
    <row r="52" spans="2:4" ht="18" customHeight="1" x14ac:dyDescent="0.45">
      <c r="C52" s="78" t="s">
        <v>39</v>
      </c>
      <c r="D52" s="85" t="s">
        <v>49</v>
      </c>
    </row>
    <row r="53" spans="2:4" ht="18" customHeight="1" x14ac:dyDescent="0.45">
      <c r="B53" s="78"/>
      <c r="D53" s="73"/>
    </row>
    <row r="54" spans="2:4" ht="18" customHeight="1" x14ac:dyDescent="0.45">
      <c r="B54" s="78"/>
      <c r="C54" t="s">
        <v>56</v>
      </c>
      <c r="D54" s="73"/>
    </row>
  </sheetData>
  <pageMargins left="0.7" right="0.7" top="0.75" bottom="0.75" header="0.3" footer="0.3"/>
  <headerFooter>
    <oddHeader>&amp;C&amp;"Calibri"&amp;10&amp;K0078D7 Classification: Restricted to Partners&amp;1#_x000D_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K18" sqref="K18"/>
    </sheetView>
  </sheetViews>
  <sheetFormatPr defaultColWidth="43.54296875" defaultRowHeight="13" x14ac:dyDescent="0.3"/>
  <cols>
    <col min="1" max="1" width="3" style="2" customWidth="1"/>
    <col min="2" max="2" width="42.81640625" style="93" customWidth="1"/>
    <col min="3" max="14" width="7.6328125" style="2" customWidth="1"/>
    <col min="15" max="15" width="9" style="2" customWidth="1"/>
    <col min="16" max="16" width="25.81640625" style="2" customWidth="1"/>
    <col min="17" max="18" width="9" style="2" customWidth="1"/>
    <col min="19" max="19" width="9.54296875" style="2" customWidth="1"/>
    <col min="20" max="16384" width="43.54296875" style="2"/>
  </cols>
  <sheetData>
    <row r="1" spans="1:17" ht="15" customHeight="1" x14ac:dyDescent="0.3">
      <c r="A1" s="105" t="s">
        <v>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" t="s">
        <v>18</v>
      </c>
    </row>
    <row r="2" spans="1:17" ht="25" customHeight="1" x14ac:dyDescent="0.3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5"/>
    </row>
    <row r="3" spans="1:17" ht="14.5" x14ac:dyDescent="0.3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14.5" x14ac:dyDescent="0.3">
      <c r="B4" s="89"/>
      <c r="C4" s="37">
        <v>1</v>
      </c>
      <c r="D4" s="37">
        <v>2</v>
      </c>
      <c r="E4" s="37">
        <v>3</v>
      </c>
      <c r="F4" s="37">
        <v>4</v>
      </c>
      <c r="G4" s="37">
        <v>5</v>
      </c>
      <c r="H4" s="37">
        <v>6</v>
      </c>
      <c r="I4" s="37">
        <v>7</v>
      </c>
      <c r="J4" s="37">
        <v>8</v>
      </c>
      <c r="K4" s="37">
        <v>9</v>
      </c>
      <c r="L4" s="37">
        <v>10</v>
      </c>
      <c r="M4" s="37">
        <v>11</v>
      </c>
      <c r="N4" s="37">
        <v>12</v>
      </c>
      <c r="O4" s="37" t="s">
        <v>1</v>
      </c>
    </row>
    <row r="5" spans="1:17" ht="14.5" x14ac:dyDescent="0.3">
      <c r="A5" s="24" t="s">
        <v>10</v>
      </c>
      <c r="B5" s="9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ht="14.5" x14ac:dyDescent="0.3">
      <c r="A6" s="36"/>
      <c r="B6" s="91" t="s">
        <v>79</v>
      </c>
      <c r="C6" s="8">
        <v>0</v>
      </c>
      <c r="D6" s="8">
        <v>40</v>
      </c>
      <c r="E6" s="8">
        <v>40</v>
      </c>
      <c r="F6" s="8">
        <v>40</v>
      </c>
      <c r="G6" s="8">
        <v>40</v>
      </c>
      <c r="H6" s="8">
        <v>80</v>
      </c>
      <c r="I6" s="8">
        <v>80</v>
      </c>
      <c r="J6" s="8">
        <v>80</v>
      </c>
      <c r="K6" s="8">
        <v>90</v>
      </c>
      <c r="L6" s="8">
        <v>90</v>
      </c>
      <c r="M6" s="8">
        <v>90</v>
      </c>
      <c r="N6" s="8">
        <v>90</v>
      </c>
      <c r="O6" s="33">
        <f>SUM(C6:N6)</f>
        <v>760</v>
      </c>
    </row>
    <row r="7" spans="1:17" ht="26" x14ac:dyDescent="0.3">
      <c r="A7" s="36"/>
      <c r="B7" s="91" t="s">
        <v>82</v>
      </c>
      <c r="C7" s="8">
        <v>0</v>
      </c>
      <c r="D7" s="8">
        <v>80</v>
      </c>
      <c r="E7" s="8">
        <v>80</v>
      </c>
      <c r="F7" s="8">
        <v>80</v>
      </c>
      <c r="G7" s="8">
        <v>80</v>
      </c>
      <c r="H7" s="8">
        <v>150</v>
      </c>
      <c r="I7" s="8">
        <v>150</v>
      </c>
      <c r="J7" s="8">
        <v>150</v>
      </c>
      <c r="K7" s="8">
        <v>190</v>
      </c>
      <c r="L7" s="8">
        <v>190</v>
      </c>
      <c r="M7" s="8">
        <v>190</v>
      </c>
      <c r="N7" s="8">
        <v>190</v>
      </c>
      <c r="O7" s="33">
        <f t="shared" ref="O7:O8" si="0">SUM(C7:N7)</f>
        <v>1530</v>
      </c>
    </row>
    <row r="8" spans="1:17" ht="12.75" customHeight="1" x14ac:dyDescent="0.3">
      <c r="A8" s="36"/>
      <c r="B8" s="91" t="s">
        <v>80</v>
      </c>
      <c r="C8" s="8">
        <v>0</v>
      </c>
      <c r="D8" s="8">
        <v>110</v>
      </c>
      <c r="E8" s="8">
        <v>110</v>
      </c>
      <c r="F8" s="8">
        <v>110</v>
      </c>
      <c r="G8" s="8">
        <v>110</v>
      </c>
      <c r="H8" s="8">
        <v>160</v>
      </c>
      <c r="I8" s="8">
        <v>160</v>
      </c>
      <c r="J8" s="8">
        <v>160</v>
      </c>
      <c r="K8" s="8">
        <v>170</v>
      </c>
      <c r="L8" s="8">
        <v>170</v>
      </c>
      <c r="M8" s="8">
        <v>170</v>
      </c>
      <c r="N8" s="8">
        <v>170</v>
      </c>
      <c r="O8" s="33">
        <f t="shared" si="0"/>
        <v>1600</v>
      </c>
    </row>
    <row r="9" spans="1:17" ht="12.75" customHeight="1" x14ac:dyDescent="0.3">
      <c r="A9" s="36"/>
      <c r="B9" s="91" t="s">
        <v>81</v>
      </c>
      <c r="C9" s="8">
        <v>0</v>
      </c>
      <c r="D9" s="8">
        <v>15</v>
      </c>
      <c r="E9" s="8">
        <v>15</v>
      </c>
      <c r="F9" s="8">
        <v>15</v>
      </c>
      <c r="G9" s="8">
        <v>15</v>
      </c>
      <c r="H9" s="8">
        <v>30</v>
      </c>
      <c r="I9" s="8">
        <v>30</v>
      </c>
      <c r="J9" s="8">
        <v>30</v>
      </c>
      <c r="K9" s="8">
        <v>50</v>
      </c>
      <c r="L9" s="8">
        <v>50</v>
      </c>
      <c r="M9" s="8">
        <v>50</v>
      </c>
      <c r="N9" s="8">
        <v>50</v>
      </c>
      <c r="O9" s="33">
        <f t="shared" ref="O9:O10" si="1">SUM(C9:N9)</f>
        <v>350</v>
      </c>
    </row>
    <row r="10" spans="1:17" ht="12.75" customHeight="1" x14ac:dyDescent="0.3">
      <c r="A10" s="36"/>
      <c r="B10" s="92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5" x14ac:dyDescent="0.3">
      <c r="A11" s="24" t="s">
        <v>31</v>
      </c>
      <c r="B11" s="90"/>
      <c r="C11" s="33">
        <f>SUM(C6:C10)</f>
        <v>0</v>
      </c>
      <c r="D11" s="33">
        <f t="shared" ref="D11:N11" si="2">SUM(D6:D10)</f>
        <v>245</v>
      </c>
      <c r="E11" s="33">
        <f t="shared" si="2"/>
        <v>245</v>
      </c>
      <c r="F11" s="33">
        <f t="shared" si="2"/>
        <v>245</v>
      </c>
      <c r="G11" s="33">
        <f t="shared" si="2"/>
        <v>245</v>
      </c>
      <c r="H11" s="33">
        <f t="shared" si="2"/>
        <v>420</v>
      </c>
      <c r="I11" s="33">
        <f t="shared" si="2"/>
        <v>420</v>
      </c>
      <c r="J11" s="33">
        <f t="shared" si="2"/>
        <v>420</v>
      </c>
      <c r="K11" s="33">
        <f t="shared" si="2"/>
        <v>500</v>
      </c>
      <c r="L11" s="33">
        <f t="shared" si="2"/>
        <v>500</v>
      </c>
      <c r="M11" s="33">
        <f t="shared" si="2"/>
        <v>500</v>
      </c>
      <c r="N11" s="33">
        <f t="shared" si="2"/>
        <v>500</v>
      </c>
      <c r="O11" s="33">
        <f>SUM(C11:N11)</f>
        <v>4240</v>
      </c>
      <c r="Q11" s="9"/>
    </row>
    <row r="12" spans="1:17" ht="4.5" customHeight="1" x14ac:dyDescent="0.3">
      <c r="O12" s="27"/>
    </row>
    <row r="13" spans="1:17" ht="14.5" x14ac:dyDescent="0.3">
      <c r="A13" s="28" t="s">
        <v>26</v>
      </c>
      <c r="B13" s="94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1:17" ht="12.75" customHeight="1" x14ac:dyDescent="0.3">
      <c r="A14" s="36"/>
      <c r="B14" s="91" t="s">
        <v>79</v>
      </c>
      <c r="C14" s="8">
        <v>50</v>
      </c>
      <c r="D14" s="8">
        <v>50</v>
      </c>
      <c r="E14" s="8">
        <v>50</v>
      </c>
      <c r="F14" s="8">
        <v>50</v>
      </c>
      <c r="G14" s="8">
        <v>75</v>
      </c>
      <c r="H14" s="8">
        <v>75</v>
      </c>
      <c r="I14" s="8">
        <v>75</v>
      </c>
      <c r="J14" s="8">
        <v>75</v>
      </c>
      <c r="K14" s="8">
        <v>75</v>
      </c>
      <c r="L14" s="8">
        <v>75</v>
      </c>
      <c r="M14" s="8">
        <v>75</v>
      </c>
      <c r="N14" s="8">
        <v>75</v>
      </c>
      <c r="O14" s="32">
        <f>SUM(C14:N14)</f>
        <v>800</v>
      </c>
    </row>
    <row r="15" spans="1:17" ht="26" x14ac:dyDescent="0.3">
      <c r="A15" s="36"/>
      <c r="B15" s="91" t="s">
        <v>82</v>
      </c>
      <c r="C15" s="8">
        <v>100</v>
      </c>
      <c r="D15" s="8">
        <v>100</v>
      </c>
      <c r="E15" s="8">
        <v>100</v>
      </c>
      <c r="F15" s="8">
        <v>100</v>
      </c>
      <c r="G15" s="8">
        <v>150</v>
      </c>
      <c r="H15" s="8">
        <v>150</v>
      </c>
      <c r="I15" s="8">
        <v>150</v>
      </c>
      <c r="J15" s="8">
        <v>150</v>
      </c>
      <c r="K15" s="8">
        <v>150</v>
      </c>
      <c r="L15" s="8">
        <v>150</v>
      </c>
      <c r="M15" s="8">
        <v>150</v>
      </c>
      <c r="N15" s="8">
        <v>150</v>
      </c>
      <c r="O15" s="32">
        <f>SUM(C15:N15)</f>
        <v>1600</v>
      </c>
    </row>
    <row r="16" spans="1:17" ht="12.75" customHeight="1" x14ac:dyDescent="0.3">
      <c r="A16" s="36"/>
      <c r="B16" s="91" t="s">
        <v>80</v>
      </c>
      <c r="C16" s="8">
        <v>150</v>
      </c>
      <c r="D16" s="8">
        <v>150</v>
      </c>
      <c r="E16" s="8">
        <v>150</v>
      </c>
      <c r="F16" s="8">
        <v>150</v>
      </c>
      <c r="G16" s="8">
        <v>170</v>
      </c>
      <c r="H16" s="8">
        <v>170</v>
      </c>
      <c r="I16" s="8">
        <v>170</v>
      </c>
      <c r="J16" s="8">
        <v>170</v>
      </c>
      <c r="K16" s="8">
        <v>170</v>
      </c>
      <c r="L16" s="8">
        <v>170</v>
      </c>
      <c r="M16" s="8">
        <v>170</v>
      </c>
      <c r="N16" s="8">
        <v>170</v>
      </c>
      <c r="O16" s="32">
        <f t="shared" ref="O16" si="3">SUM(C16:N16)</f>
        <v>1960</v>
      </c>
    </row>
    <row r="17" spans="1:15" ht="12.75" customHeight="1" x14ac:dyDescent="0.3">
      <c r="A17" s="36"/>
      <c r="B17" s="91" t="s">
        <v>81</v>
      </c>
      <c r="C17" s="8">
        <v>25</v>
      </c>
      <c r="D17" s="8">
        <v>25</v>
      </c>
      <c r="E17" s="8">
        <v>25</v>
      </c>
      <c r="F17" s="8">
        <v>25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32">
        <f t="shared" ref="O17:O19" si="4">SUM(C17:N17)</f>
        <v>420</v>
      </c>
    </row>
    <row r="18" spans="1:15" ht="12.75" customHeight="1" x14ac:dyDescent="0.3">
      <c r="A18" s="36"/>
      <c r="B18" s="92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5" x14ac:dyDescent="0.3">
      <c r="A19" s="28" t="s">
        <v>30</v>
      </c>
      <c r="B19" s="94"/>
      <c r="C19" s="32">
        <f>SUM(C14:C18)</f>
        <v>325</v>
      </c>
      <c r="D19" s="32">
        <f t="shared" ref="D19:N19" si="5">SUM(D14:D18)</f>
        <v>325</v>
      </c>
      <c r="E19" s="32">
        <f t="shared" si="5"/>
        <v>325</v>
      </c>
      <c r="F19" s="32">
        <f t="shared" si="5"/>
        <v>325</v>
      </c>
      <c r="G19" s="32">
        <f t="shared" si="5"/>
        <v>435</v>
      </c>
      <c r="H19" s="32">
        <f t="shared" si="5"/>
        <v>435</v>
      </c>
      <c r="I19" s="32">
        <f t="shared" si="5"/>
        <v>435</v>
      </c>
      <c r="J19" s="32">
        <f t="shared" si="5"/>
        <v>435</v>
      </c>
      <c r="K19" s="32">
        <f t="shared" si="5"/>
        <v>435</v>
      </c>
      <c r="L19" s="32">
        <f t="shared" si="5"/>
        <v>435</v>
      </c>
      <c r="M19" s="32">
        <f t="shared" si="5"/>
        <v>435</v>
      </c>
      <c r="N19" s="32">
        <f t="shared" si="5"/>
        <v>435</v>
      </c>
      <c r="O19" s="32">
        <f t="shared" si="4"/>
        <v>4780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  <headerFooter>
    <oddHeader>&amp;C&amp;"Calibri"&amp;10&amp;K0078D7 Classification: Restricted to Partners&amp;1#_x000D_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tabSelected="1" zoomScale="85" zoomScaleNormal="85" workbookViewId="0">
      <pane xSplit="4" ySplit="5" topLeftCell="E18" activePane="bottomRight" state="frozen"/>
      <selection pane="topRight" activeCell="D1" sqref="D1"/>
      <selection pane="bottomLeft" activeCell="A6" sqref="A6"/>
      <selection pane="bottomRight" activeCell="E35" sqref="E35"/>
    </sheetView>
  </sheetViews>
  <sheetFormatPr defaultColWidth="9.1796875" defaultRowHeight="13" x14ac:dyDescent="0.3"/>
  <cols>
    <col min="1" max="1" width="3" style="2" customWidth="1"/>
    <col min="2" max="2" width="57" style="2" customWidth="1"/>
    <col min="3" max="3" width="15.90625" style="2" customWidth="1"/>
    <col min="4" max="4" width="8.984375E-2" style="2" customWidth="1"/>
    <col min="5" max="16" width="7.90625" style="2" customWidth="1"/>
    <col min="17" max="17" width="8.90625" style="2" customWidth="1"/>
    <col min="18" max="16384" width="9.1796875" style="2"/>
  </cols>
  <sheetData>
    <row r="1" spans="1:18" ht="15" customHeight="1" x14ac:dyDescent="0.3">
      <c r="A1" s="105" t="s">
        <v>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"/>
    </row>
    <row r="2" spans="1:18" ht="25" customHeight="1" x14ac:dyDescent="0.3">
      <c r="A2" s="111" t="s">
        <v>21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5"/>
    </row>
    <row r="3" spans="1:18" ht="15" customHeight="1" x14ac:dyDescent="0.3">
      <c r="A3" s="114" t="s">
        <v>20</v>
      </c>
      <c r="B3" s="114"/>
      <c r="C3" s="56"/>
      <c r="D3" s="109"/>
      <c r="E3" s="115" t="s">
        <v>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x14ac:dyDescent="0.3">
      <c r="B4" s="35"/>
      <c r="C4" s="11"/>
      <c r="D4" s="110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4" customHeight="1" x14ac:dyDescent="0.3">
      <c r="A5" s="10" t="s">
        <v>11</v>
      </c>
      <c r="B5" s="10"/>
      <c r="C5" s="70" t="s">
        <v>37</v>
      </c>
      <c r="D5" s="110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8" x14ac:dyDescent="0.3">
      <c r="A6" s="36"/>
      <c r="B6" s="91" t="s">
        <v>79</v>
      </c>
      <c r="C6" s="42">
        <v>170</v>
      </c>
      <c r="D6" s="110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6800</v>
      </c>
      <c r="G6" s="15">
        <f>$C$6*'წარმოების - გაყიდვების პროგნოზი'!E6</f>
        <v>6800</v>
      </c>
      <c r="H6" s="15">
        <f>$C$6*'წარმოების - გაყიდვების პროგნოზი'!F6</f>
        <v>6800</v>
      </c>
      <c r="I6" s="15">
        <f>$C$6*'წარმოების - გაყიდვების პროგნოზი'!G6</f>
        <v>6800</v>
      </c>
      <c r="J6" s="15">
        <f>$C$6*'წარმოების - გაყიდვების პროგნოზი'!H6</f>
        <v>13600</v>
      </c>
      <c r="K6" s="15">
        <f>$C$6*'წარმოების - გაყიდვების პროგნოზი'!I6</f>
        <v>13600</v>
      </c>
      <c r="L6" s="15">
        <f>$C$6*'წარმოების - გაყიდვების პროგნოზი'!J6</f>
        <v>13600</v>
      </c>
      <c r="M6" s="15">
        <f>$C$6*'წარმოების - გაყიდვების პროგნოზი'!K6</f>
        <v>15300</v>
      </c>
      <c r="N6" s="15">
        <f>$C$6*'წარმოების - გაყიდვების პროგნოზი'!L6</f>
        <v>15300</v>
      </c>
      <c r="O6" s="15">
        <f>$C$6*'წარმოების - გაყიდვების პროგნოზი'!M6</f>
        <v>15300</v>
      </c>
      <c r="P6" s="15">
        <f>$C$6*'წარმოების - გაყიდვების პროგნოზი'!N6</f>
        <v>15300</v>
      </c>
      <c r="Q6" s="21">
        <f>SUM(E6:P6)</f>
        <v>129200</v>
      </c>
    </row>
    <row r="7" spans="1:18" x14ac:dyDescent="0.3">
      <c r="A7" s="36"/>
      <c r="B7" s="91" t="s">
        <v>82</v>
      </c>
      <c r="C7" s="42">
        <v>250</v>
      </c>
      <c r="D7" s="110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20000</v>
      </c>
      <c r="G7" s="15">
        <f>$C$7*'წარმოების - გაყიდვების პროგნოზი'!E7</f>
        <v>20000</v>
      </c>
      <c r="H7" s="15">
        <f>$C$7*'წარმოების - გაყიდვების პროგნოზი'!F7</f>
        <v>20000</v>
      </c>
      <c r="I7" s="15">
        <f>$C$7*'წარმოების - გაყიდვების პროგნოზი'!G7</f>
        <v>20000</v>
      </c>
      <c r="J7" s="15">
        <f>$C$7*'წარმოების - გაყიდვების პროგნოზი'!H7</f>
        <v>37500</v>
      </c>
      <c r="K7" s="15">
        <f>$C$7*'წარმოების - გაყიდვების პროგნოზი'!I7</f>
        <v>37500</v>
      </c>
      <c r="L7" s="15">
        <f>$C$7*'წარმოების - გაყიდვების პროგნოზი'!J7</f>
        <v>37500</v>
      </c>
      <c r="M7" s="15">
        <f>$C$7*'წარმოების - გაყიდვების პროგნოზი'!K7</f>
        <v>47500</v>
      </c>
      <c r="N7" s="15">
        <f>$C$7*'წარმოების - გაყიდვების პროგნოზი'!L7</f>
        <v>47500</v>
      </c>
      <c r="O7" s="15">
        <f>$C$7*'წარმოების - გაყიდვების პროგნოზი'!M7</f>
        <v>47500</v>
      </c>
      <c r="P7" s="15">
        <f>$C$7*'წარმოების - გაყიდვების პროგნოზი'!N7</f>
        <v>47500</v>
      </c>
      <c r="Q7" s="21">
        <f t="shared" ref="Q7:Q10" si="0">SUM(E7:P7)</f>
        <v>382500</v>
      </c>
    </row>
    <row r="8" spans="1:18" x14ac:dyDescent="0.3">
      <c r="A8" s="36"/>
      <c r="B8" s="91" t="s">
        <v>80</v>
      </c>
      <c r="C8" s="42">
        <v>300</v>
      </c>
      <c r="D8" s="110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33000</v>
      </c>
      <c r="G8" s="15">
        <f>$C$8*'წარმოების - გაყიდვების პროგნოზი'!E8</f>
        <v>33000</v>
      </c>
      <c r="H8" s="15">
        <f>$C$8*'წარმოების - გაყიდვების პროგნოზი'!F8</f>
        <v>33000</v>
      </c>
      <c r="I8" s="15">
        <f>$C$8*'წარმოების - გაყიდვების პროგნოზი'!G8</f>
        <v>33000</v>
      </c>
      <c r="J8" s="15">
        <f>$C$8*'წარმოების - გაყიდვების პროგნოზი'!H8</f>
        <v>48000</v>
      </c>
      <c r="K8" s="15">
        <f>$C$8*'წარმოების - გაყიდვების პროგნოზი'!I8</f>
        <v>48000</v>
      </c>
      <c r="L8" s="15">
        <f>$C$8*'წარმოების - გაყიდვების პროგნოზი'!J8</f>
        <v>48000</v>
      </c>
      <c r="M8" s="15">
        <f>$C$8*'წარმოების - გაყიდვების პროგნოზი'!K8</f>
        <v>51000</v>
      </c>
      <c r="N8" s="15">
        <f>$C$8*'წარმოების - გაყიდვების პროგნოზი'!L8</f>
        <v>51000</v>
      </c>
      <c r="O8" s="15">
        <f>$C$8*'წარმოების - გაყიდვების პროგნოზი'!M8</f>
        <v>51000</v>
      </c>
      <c r="P8" s="15">
        <f>$C$8*'წარმოების - გაყიდვების პროგნოზი'!N8</f>
        <v>51000</v>
      </c>
      <c r="Q8" s="21">
        <f t="shared" si="0"/>
        <v>480000</v>
      </c>
    </row>
    <row r="9" spans="1:18" x14ac:dyDescent="0.3">
      <c r="A9" s="36"/>
      <c r="B9" s="91" t="s">
        <v>81</v>
      </c>
      <c r="C9" s="42">
        <v>350</v>
      </c>
      <c r="D9" s="110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5250</v>
      </c>
      <c r="G9" s="15">
        <f>$C$9*'წარმოების - გაყიდვების პროგნოზი'!E9</f>
        <v>5250</v>
      </c>
      <c r="H9" s="15">
        <f>$C$9*'წარმოების - გაყიდვების პროგნოზი'!F9</f>
        <v>5250</v>
      </c>
      <c r="I9" s="15">
        <f>$C$9*'წარმოების - გაყიდვების პროგნოზი'!G9</f>
        <v>5250</v>
      </c>
      <c r="J9" s="15">
        <f>$C$9*'წარმოების - გაყიდვების პროგნოზი'!H9</f>
        <v>10500</v>
      </c>
      <c r="K9" s="15">
        <f>$C$9*'წარმოების - გაყიდვების პროგნოზი'!I9</f>
        <v>10500</v>
      </c>
      <c r="L9" s="15">
        <f>$C$9*'წარმოების - გაყიდვების პროგნოზი'!J9</f>
        <v>10500</v>
      </c>
      <c r="M9" s="15">
        <f>$C$9*'წარმოების - გაყიდვების პროგნოზი'!K9</f>
        <v>17500</v>
      </c>
      <c r="N9" s="15">
        <f>$C$9*'წარმოების - გაყიდვების პროგნოზი'!L9</f>
        <v>17500</v>
      </c>
      <c r="O9" s="15">
        <f>$C$9*'წარმოების - გაყიდვების პროგნოზი'!M9</f>
        <v>17500</v>
      </c>
      <c r="P9" s="15">
        <f>$C$9*'წარმოების - გაყიდვების პროგნოზი'!N9</f>
        <v>17500</v>
      </c>
      <c r="Q9" s="21">
        <f t="shared" si="0"/>
        <v>122500</v>
      </c>
    </row>
    <row r="10" spans="1:18" x14ac:dyDescent="0.3">
      <c r="A10" s="36"/>
      <c r="B10" s="11"/>
      <c r="C10" s="42"/>
      <c r="D10" s="110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1"/>
      <c r="D11" s="110"/>
      <c r="E11" s="21">
        <f>SUM(E6:E10)</f>
        <v>0</v>
      </c>
      <c r="F11" s="21">
        <f t="shared" ref="F11:P11" si="1">SUM(F6:F10)</f>
        <v>65050</v>
      </c>
      <c r="G11" s="21">
        <f t="shared" si="1"/>
        <v>65050</v>
      </c>
      <c r="H11" s="21">
        <f t="shared" si="1"/>
        <v>65050</v>
      </c>
      <c r="I11" s="21">
        <f t="shared" si="1"/>
        <v>65050</v>
      </c>
      <c r="J11" s="21">
        <f t="shared" si="1"/>
        <v>109600</v>
      </c>
      <c r="K11" s="21">
        <f t="shared" si="1"/>
        <v>109600</v>
      </c>
      <c r="L11" s="21">
        <f t="shared" si="1"/>
        <v>109600</v>
      </c>
      <c r="M11" s="21">
        <f t="shared" si="1"/>
        <v>131300</v>
      </c>
      <c r="N11" s="21">
        <f t="shared" si="1"/>
        <v>131300</v>
      </c>
      <c r="O11" s="21">
        <f t="shared" si="1"/>
        <v>131300</v>
      </c>
      <c r="P11" s="21">
        <f t="shared" si="1"/>
        <v>131300</v>
      </c>
      <c r="Q11" s="21">
        <f>SUM(E11:P11)</f>
        <v>1114200</v>
      </c>
    </row>
    <row r="12" spans="1:18" ht="12.75" customHeight="1" x14ac:dyDescent="0.3">
      <c r="B12" s="12"/>
      <c r="C12" s="43"/>
      <c r="D12" s="11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5" customHeight="1" x14ac:dyDescent="0.3">
      <c r="A13" s="51" t="s">
        <v>9</v>
      </c>
      <c r="B13" s="51"/>
      <c r="C13" s="71" t="s">
        <v>68</v>
      </c>
      <c r="D13" s="110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8" x14ac:dyDescent="0.3">
      <c r="A14" s="36"/>
      <c r="B14" s="91" t="s">
        <v>79</v>
      </c>
      <c r="C14" s="42">
        <v>60</v>
      </c>
      <c r="D14" s="110"/>
      <c r="E14" s="15">
        <f>$C$14*'წარმოების - გაყიდვების პროგნოზი'!C14</f>
        <v>3000</v>
      </c>
      <c r="F14" s="15">
        <f>$C$14*'წარმოების - გაყიდვების პროგნოზი'!D14</f>
        <v>3000</v>
      </c>
      <c r="G14" s="15">
        <f>$C$14*'წარმოების - გაყიდვების პროგნოზი'!E14</f>
        <v>3000</v>
      </c>
      <c r="H14" s="15">
        <f>$C$14*'წარმოების - გაყიდვების პროგნოზი'!F14</f>
        <v>3000</v>
      </c>
      <c r="I14" s="15">
        <f>$C$14*'წარმოების - გაყიდვების პროგნოზი'!G14</f>
        <v>4500</v>
      </c>
      <c r="J14" s="15">
        <f>$C$14*'წარმოების - გაყიდვების პროგნოზი'!H14</f>
        <v>4500</v>
      </c>
      <c r="K14" s="15">
        <f>$C$14*'წარმოების - გაყიდვების პროგნოზი'!I14</f>
        <v>4500</v>
      </c>
      <c r="L14" s="15">
        <f>$C$14*'წარმოების - გაყიდვების პროგნოზი'!J14</f>
        <v>4500</v>
      </c>
      <c r="M14" s="15">
        <f>$C$14*'წარმოების - გაყიდვების პროგნოზი'!K14</f>
        <v>4500</v>
      </c>
      <c r="N14" s="15">
        <f>$C$14*'წარმოების - გაყიდვების პროგნოზი'!L14</f>
        <v>4500</v>
      </c>
      <c r="O14" s="15">
        <f>$C$14*'წარმოების - გაყიდვების პროგნოზი'!M14</f>
        <v>4500</v>
      </c>
      <c r="P14" s="15">
        <f>$C$14*'წარმოების - გაყიდვების პროგნოზი'!N14</f>
        <v>4500</v>
      </c>
      <c r="Q14" s="52">
        <f>SUM(E14:P14)</f>
        <v>48000</v>
      </c>
    </row>
    <row r="15" spans="1:18" x14ac:dyDescent="0.3">
      <c r="A15" s="36"/>
      <c r="B15" s="91" t="s">
        <v>82</v>
      </c>
      <c r="C15" s="42">
        <v>90</v>
      </c>
      <c r="D15" s="110"/>
      <c r="E15" s="15">
        <f>$C$15*'წარმოების - გაყიდვების პროგნოზი'!C15</f>
        <v>9000</v>
      </c>
      <c r="F15" s="15">
        <f>$C$15*'წარმოების - გაყიდვების პროგნოზი'!D15</f>
        <v>9000</v>
      </c>
      <c r="G15" s="15">
        <f>$C$15*'წარმოების - გაყიდვების პროგნოზი'!E15</f>
        <v>9000</v>
      </c>
      <c r="H15" s="15">
        <f>$C$15*'წარმოების - გაყიდვების პროგნოზი'!F15</f>
        <v>9000</v>
      </c>
      <c r="I15" s="15">
        <f>$C$15*'წარმოების - გაყიდვების პროგნოზი'!G15</f>
        <v>13500</v>
      </c>
      <c r="J15" s="15">
        <f>$C$15*'წარმოების - გაყიდვების პროგნოზი'!H15</f>
        <v>13500</v>
      </c>
      <c r="K15" s="15">
        <f>$C$15*'წარმოების - გაყიდვების პროგნოზი'!I15</f>
        <v>13500</v>
      </c>
      <c r="L15" s="15">
        <f>$C$15*'წარმოების - გაყიდვების პროგნოზი'!J15</f>
        <v>13500</v>
      </c>
      <c r="M15" s="15">
        <f>$C$15*'წარმოების - გაყიდვების პროგნოზი'!K15</f>
        <v>13500</v>
      </c>
      <c r="N15" s="15">
        <f>$C$15*'წარმოების - გაყიდვების პროგნოზი'!L15</f>
        <v>13500</v>
      </c>
      <c r="O15" s="15">
        <f>$C$15*'წარმოების - გაყიდვების პროგნოზი'!M15</f>
        <v>13500</v>
      </c>
      <c r="P15" s="15">
        <f>$C$15*'წარმოების - გაყიდვების პროგნოზი'!N15</f>
        <v>13500</v>
      </c>
      <c r="Q15" s="52">
        <f t="shared" ref="Q15:Q16" si="2">SUM(E15:P15)</f>
        <v>144000</v>
      </c>
    </row>
    <row r="16" spans="1:18" x14ac:dyDescent="0.3">
      <c r="A16" s="36"/>
      <c r="B16" s="91" t="s">
        <v>80</v>
      </c>
      <c r="C16" s="42">
        <v>110</v>
      </c>
      <c r="D16" s="110"/>
      <c r="E16" s="15">
        <f>$C$16*'წარმოების - გაყიდვების პროგნოზი'!C16</f>
        <v>16500</v>
      </c>
      <c r="F16" s="15">
        <f>$C$16*'წარმოების - გაყიდვების პროგნოზი'!D16</f>
        <v>16500</v>
      </c>
      <c r="G16" s="15">
        <f>$C$16*'წარმოების - გაყიდვების პროგნოზი'!E16</f>
        <v>16500</v>
      </c>
      <c r="H16" s="15">
        <f>$C$16*'წარმოების - გაყიდვების პროგნოზი'!F16</f>
        <v>16500</v>
      </c>
      <c r="I16" s="15">
        <f>$C$16*'წარმოების - გაყიდვების პროგნოზი'!G16</f>
        <v>18700</v>
      </c>
      <c r="J16" s="15">
        <f>$C$16*'წარმოების - გაყიდვების პროგნოზი'!H16</f>
        <v>18700</v>
      </c>
      <c r="K16" s="15">
        <f>$C$16*'წარმოების - გაყიდვების პროგნოზი'!I16</f>
        <v>18700</v>
      </c>
      <c r="L16" s="15">
        <f>$C$16*'წარმოების - გაყიდვების პროგნოზი'!J16</f>
        <v>18700</v>
      </c>
      <c r="M16" s="15">
        <f>$C$16*'წარმოების - გაყიდვების პროგნოზი'!K16</f>
        <v>18700</v>
      </c>
      <c r="N16" s="15">
        <f>$C$16*'წარმოების - გაყიდვების პროგნოზი'!L16</f>
        <v>18700</v>
      </c>
      <c r="O16" s="15">
        <f>$C$16*'წარმოების - გაყიდვების პროგნოზი'!M16</f>
        <v>18700</v>
      </c>
      <c r="P16" s="15">
        <f>$C$16*'წარმოების - გაყიდვების პროგნოზი'!N16</f>
        <v>18700</v>
      </c>
      <c r="Q16" s="52">
        <f t="shared" si="2"/>
        <v>215600</v>
      </c>
    </row>
    <row r="17" spans="1:18" x14ac:dyDescent="0.3">
      <c r="A17" s="36"/>
      <c r="B17" s="91" t="s">
        <v>81</v>
      </c>
      <c r="C17" s="42">
        <v>150</v>
      </c>
      <c r="D17" s="110"/>
      <c r="E17" s="15">
        <f>$C$17*'წარმოების - გაყიდვების პროგნოზი'!C17</f>
        <v>3750</v>
      </c>
      <c r="F17" s="15">
        <f>$C$17*'წარმოების - გაყიდვების პროგნოზი'!D17</f>
        <v>3750</v>
      </c>
      <c r="G17" s="15">
        <f>$C$17*'წარმოების - გაყიდვების პროგნოზი'!E17</f>
        <v>3750</v>
      </c>
      <c r="H17" s="15">
        <f>$C$17*'წარმოების - გაყიდვების პროგნოზი'!F17</f>
        <v>3750</v>
      </c>
      <c r="I17" s="15">
        <f>$C$17*'წარმოების - გაყიდვების პროგნოზი'!G17</f>
        <v>6000</v>
      </c>
      <c r="J17" s="15">
        <f>$C$17*'წარმოების - გაყიდვების პროგნოზი'!H17</f>
        <v>6000</v>
      </c>
      <c r="K17" s="15">
        <f>$C$17*'წარმოების - გაყიდვების პროგნოზი'!I17</f>
        <v>6000</v>
      </c>
      <c r="L17" s="15">
        <f>$C$17*'წარმოების - გაყიდვების პროგნოზი'!J17</f>
        <v>6000</v>
      </c>
      <c r="M17" s="15">
        <f>$C$17*'წარმოების - გაყიდვების პროგნოზი'!K17</f>
        <v>6000</v>
      </c>
      <c r="N17" s="15">
        <f>$C$17*'წარმოების - გაყიდვების პროგნოზი'!L17</f>
        <v>6000</v>
      </c>
      <c r="O17" s="15">
        <f>$C$17*'წარმოების - გაყიდვების პროგნოზი'!M17</f>
        <v>6000</v>
      </c>
      <c r="P17" s="15">
        <f>$C$17*'წარმოების - გაყიდვების პროგნოზი'!N17</f>
        <v>6000</v>
      </c>
      <c r="Q17" s="52">
        <f t="shared" ref="Q17:Q18" si="3">SUM(E17:P17)</f>
        <v>63000</v>
      </c>
    </row>
    <row r="18" spans="1:18" x14ac:dyDescent="0.3">
      <c r="A18" s="36"/>
      <c r="B18" s="11"/>
      <c r="C18" s="42"/>
      <c r="D18" s="110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2">
        <f t="shared" si="3"/>
        <v>0</v>
      </c>
    </row>
    <row r="19" spans="1:18" ht="18" customHeight="1" x14ac:dyDescent="0.3">
      <c r="A19" s="54" t="s">
        <v>13</v>
      </c>
      <c r="B19" s="51"/>
      <c r="C19" s="53"/>
      <c r="D19" s="110"/>
      <c r="E19" s="52">
        <f>SUM(E14:E18)</f>
        <v>32250</v>
      </c>
      <c r="F19" s="52">
        <f t="shared" ref="F19:P19" si="4">SUM(F14:F18)</f>
        <v>32250</v>
      </c>
      <c r="G19" s="52">
        <f t="shared" si="4"/>
        <v>32250</v>
      </c>
      <c r="H19" s="52">
        <f t="shared" si="4"/>
        <v>32250</v>
      </c>
      <c r="I19" s="52">
        <f t="shared" si="4"/>
        <v>42700</v>
      </c>
      <c r="J19" s="52">
        <f t="shared" si="4"/>
        <v>42700</v>
      </c>
      <c r="K19" s="52">
        <f t="shared" si="4"/>
        <v>42700</v>
      </c>
      <c r="L19" s="52">
        <f t="shared" si="4"/>
        <v>42700</v>
      </c>
      <c r="M19" s="52">
        <f t="shared" si="4"/>
        <v>42700</v>
      </c>
      <c r="N19" s="52">
        <f t="shared" si="4"/>
        <v>42700</v>
      </c>
      <c r="O19" s="52">
        <f t="shared" si="4"/>
        <v>42700</v>
      </c>
      <c r="P19" s="52">
        <f t="shared" si="4"/>
        <v>42700</v>
      </c>
      <c r="Q19" s="52">
        <f t="shared" ref="Q19" si="5">SUM(Q14:Q18)</f>
        <v>470600</v>
      </c>
      <c r="R19" s="9"/>
    </row>
    <row r="20" spans="1:18" ht="12.75" customHeight="1" x14ac:dyDescent="0.3">
      <c r="B20" s="14"/>
      <c r="C20" s="14"/>
      <c r="D20" s="11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10"/>
      <c r="E21" s="18">
        <f>E11-E19</f>
        <v>-32250</v>
      </c>
      <c r="F21" s="18">
        <f t="shared" ref="F21:Q21" si="6">F11-F19</f>
        <v>32800</v>
      </c>
      <c r="G21" s="18">
        <f t="shared" si="6"/>
        <v>32800</v>
      </c>
      <c r="H21" s="18">
        <f t="shared" si="6"/>
        <v>32800</v>
      </c>
      <c r="I21" s="18">
        <f t="shared" si="6"/>
        <v>22350</v>
      </c>
      <c r="J21" s="18">
        <f t="shared" si="6"/>
        <v>66900</v>
      </c>
      <c r="K21" s="18">
        <f t="shared" si="6"/>
        <v>66900</v>
      </c>
      <c r="L21" s="18">
        <f t="shared" si="6"/>
        <v>66900</v>
      </c>
      <c r="M21" s="18">
        <f t="shared" si="6"/>
        <v>88600</v>
      </c>
      <c r="N21" s="18">
        <f t="shared" si="6"/>
        <v>88600</v>
      </c>
      <c r="O21" s="18">
        <f t="shared" si="6"/>
        <v>88600</v>
      </c>
      <c r="P21" s="18">
        <f t="shared" si="6"/>
        <v>88600</v>
      </c>
      <c r="Q21" s="18">
        <f t="shared" si="6"/>
        <v>643600</v>
      </c>
    </row>
    <row r="22" spans="1:18" ht="14.25" customHeight="1" x14ac:dyDescent="0.3">
      <c r="A22" s="36"/>
      <c r="B22" s="14"/>
      <c r="C22" s="14"/>
      <c r="D22" s="11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1" t="s">
        <v>23</v>
      </c>
      <c r="C23" s="51"/>
      <c r="D23" s="110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8" x14ac:dyDescent="0.3">
      <c r="A24" s="36"/>
      <c r="B24" s="95" t="s">
        <v>83</v>
      </c>
      <c r="C24" s="7"/>
      <c r="D24" s="110"/>
      <c r="E24" s="65">
        <v>2500</v>
      </c>
      <c r="F24" s="65">
        <v>2500</v>
      </c>
      <c r="G24" s="65">
        <v>2500</v>
      </c>
      <c r="H24" s="65">
        <v>2500</v>
      </c>
      <c r="I24" s="65">
        <v>2500</v>
      </c>
      <c r="J24" s="65">
        <v>2500</v>
      </c>
      <c r="K24" s="65">
        <v>2500</v>
      </c>
      <c r="L24" s="65">
        <v>2500</v>
      </c>
      <c r="M24" s="65">
        <v>2500</v>
      </c>
      <c r="N24" s="65">
        <v>2500</v>
      </c>
      <c r="O24" s="65">
        <v>2500</v>
      </c>
      <c r="P24" s="65">
        <v>2500</v>
      </c>
      <c r="Q24" s="52">
        <f>SUM(E24:P24)</f>
        <v>30000</v>
      </c>
    </row>
    <row r="25" spans="1:18" ht="26" x14ac:dyDescent="0.3">
      <c r="A25" s="36"/>
      <c r="B25" s="96" t="s">
        <v>84</v>
      </c>
      <c r="C25" s="7"/>
      <c r="D25" s="110"/>
      <c r="E25" s="65">
        <v>12000</v>
      </c>
      <c r="F25" s="65">
        <v>12000</v>
      </c>
      <c r="G25" s="65">
        <v>12000</v>
      </c>
      <c r="H25" s="65">
        <v>12000</v>
      </c>
      <c r="I25" s="65">
        <v>12000</v>
      </c>
      <c r="J25" s="65">
        <v>12000</v>
      </c>
      <c r="K25" s="65">
        <v>12000</v>
      </c>
      <c r="L25" s="65">
        <v>12000</v>
      </c>
      <c r="M25" s="65">
        <v>12000</v>
      </c>
      <c r="N25" s="65">
        <v>12000</v>
      </c>
      <c r="O25" s="65">
        <v>12000</v>
      </c>
      <c r="P25" s="65">
        <v>12000</v>
      </c>
      <c r="Q25" s="52">
        <f t="shared" ref="Q25:Q33" si="7">SUM(E25:P25)</f>
        <v>144000</v>
      </c>
    </row>
    <row r="26" spans="1:18" x14ac:dyDescent="0.3">
      <c r="A26" s="36"/>
      <c r="B26" s="7"/>
      <c r="C26" s="7"/>
      <c r="D26" s="110"/>
      <c r="E26" s="6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2">
        <f t="shared" si="7"/>
        <v>0</v>
      </c>
      <c r="R26" s="9"/>
    </row>
    <row r="27" spans="1:18" x14ac:dyDescent="0.3">
      <c r="A27" s="36"/>
      <c r="B27" s="7"/>
      <c r="C27" s="7"/>
      <c r="D27" s="110"/>
      <c r="E27" s="6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2">
        <f t="shared" si="7"/>
        <v>0</v>
      </c>
      <c r="R27" s="9"/>
    </row>
    <row r="28" spans="1:18" x14ac:dyDescent="0.3">
      <c r="A28" s="36"/>
      <c r="B28" s="7"/>
      <c r="C28" s="7"/>
      <c r="D28" s="110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2">
        <f t="shared" si="7"/>
        <v>0</v>
      </c>
      <c r="R28" s="9"/>
    </row>
    <row r="29" spans="1:18" x14ac:dyDescent="0.3">
      <c r="A29" s="36"/>
      <c r="B29" s="7"/>
      <c r="C29" s="7"/>
      <c r="D29" s="110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2">
        <f t="shared" si="7"/>
        <v>0</v>
      </c>
      <c r="R29" s="9"/>
    </row>
    <row r="30" spans="1:18" x14ac:dyDescent="0.3">
      <c r="A30" s="36"/>
      <c r="B30" s="7"/>
      <c r="C30" s="7"/>
      <c r="D30" s="110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2">
        <f t="shared" si="7"/>
        <v>0</v>
      </c>
      <c r="R30" s="9"/>
    </row>
    <row r="31" spans="1:18" x14ac:dyDescent="0.3">
      <c r="A31" s="36"/>
      <c r="B31" s="7"/>
      <c r="C31" s="7"/>
      <c r="D31" s="110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2">
        <f t="shared" si="7"/>
        <v>0</v>
      </c>
      <c r="R31" s="9"/>
    </row>
    <row r="32" spans="1:18" x14ac:dyDescent="0.3">
      <c r="A32" s="36"/>
      <c r="B32" s="34"/>
      <c r="C32" s="7"/>
      <c r="D32" s="110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2">
        <f t="shared" si="7"/>
        <v>0</v>
      </c>
      <c r="R32" s="9"/>
    </row>
    <row r="33" spans="1:18" x14ac:dyDescent="0.3">
      <c r="A33" s="36"/>
      <c r="B33" s="34"/>
      <c r="C33" s="7"/>
      <c r="D33" s="110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2">
        <f t="shared" si="7"/>
        <v>0</v>
      </c>
      <c r="R33" s="9"/>
    </row>
    <row r="34" spans="1:18" x14ac:dyDescent="0.3">
      <c r="A34" s="51" t="s">
        <v>24</v>
      </c>
      <c r="B34" s="51"/>
      <c r="C34" s="51"/>
      <c r="D34" s="110"/>
      <c r="E34" s="52">
        <f t="shared" ref="E34:P34" si="8">SUM(E24:E33)</f>
        <v>14500</v>
      </c>
      <c r="F34" s="52">
        <f t="shared" si="8"/>
        <v>14500</v>
      </c>
      <c r="G34" s="52">
        <f t="shared" si="8"/>
        <v>14500</v>
      </c>
      <c r="H34" s="52">
        <f t="shared" si="8"/>
        <v>14500</v>
      </c>
      <c r="I34" s="52">
        <f t="shared" si="8"/>
        <v>14500</v>
      </c>
      <c r="J34" s="52">
        <f t="shared" si="8"/>
        <v>14500</v>
      </c>
      <c r="K34" s="52">
        <f t="shared" si="8"/>
        <v>14500</v>
      </c>
      <c r="L34" s="52">
        <f t="shared" si="8"/>
        <v>14500</v>
      </c>
      <c r="M34" s="52">
        <f t="shared" si="8"/>
        <v>14500</v>
      </c>
      <c r="N34" s="52">
        <f t="shared" si="8"/>
        <v>14500</v>
      </c>
      <c r="O34" s="52">
        <f t="shared" si="8"/>
        <v>14500</v>
      </c>
      <c r="P34" s="52">
        <f t="shared" si="8"/>
        <v>14500</v>
      </c>
      <c r="Q34" s="52">
        <f>SUM(E34:P34)</f>
        <v>174000</v>
      </c>
    </row>
    <row r="35" spans="1:18" x14ac:dyDescent="0.3">
      <c r="B35" s="30" t="s">
        <v>28</v>
      </c>
      <c r="C35" s="30"/>
      <c r="D35" s="110"/>
      <c r="E35" s="31">
        <v>1500</v>
      </c>
      <c r="F35" s="31">
        <f>E35</f>
        <v>1500</v>
      </c>
      <c r="G35" s="31">
        <f t="shared" ref="G35:P35" si="9">F35</f>
        <v>1500</v>
      </c>
      <c r="H35" s="31">
        <f t="shared" si="9"/>
        <v>1500</v>
      </c>
      <c r="I35" s="31">
        <f t="shared" si="9"/>
        <v>1500</v>
      </c>
      <c r="J35" s="31">
        <f t="shared" si="9"/>
        <v>1500</v>
      </c>
      <c r="K35" s="31">
        <f t="shared" si="9"/>
        <v>1500</v>
      </c>
      <c r="L35" s="31">
        <f t="shared" si="9"/>
        <v>1500</v>
      </c>
      <c r="M35" s="31">
        <f t="shared" si="9"/>
        <v>1500</v>
      </c>
      <c r="N35" s="31">
        <f t="shared" si="9"/>
        <v>1500</v>
      </c>
      <c r="O35" s="31">
        <f t="shared" si="9"/>
        <v>1500</v>
      </c>
      <c r="P35" s="31">
        <f t="shared" si="9"/>
        <v>1500</v>
      </c>
      <c r="Q35" s="31"/>
      <c r="R35" s="26"/>
    </row>
    <row r="36" spans="1:18" x14ac:dyDescent="0.3">
      <c r="A36" s="51" t="s">
        <v>29</v>
      </c>
      <c r="B36" s="51"/>
      <c r="C36" s="51"/>
      <c r="D36" s="110"/>
      <c r="E36" s="52">
        <f>E34+E35</f>
        <v>16000</v>
      </c>
      <c r="F36" s="52">
        <f t="shared" ref="F36:P36" si="10">F34+F35</f>
        <v>16000</v>
      </c>
      <c r="G36" s="52">
        <f t="shared" si="10"/>
        <v>16000</v>
      </c>
      <c r="H36" s="52">
        <f t="shared" si="10"/>
        <v>16000</v>
      </c>
      <c r="I36" s="52">
        <f t="shared" si="10"/>
        <v>16000</v>
      </c>
      <c r="J36" s="52">
        <f t="shared" si="10"/>
        <v>16000</v>
      </c>
      <c r="K36" s="52">
        <f t="shared" si="10"/>
        <v>16000</v>
      </c>
      <c r="L36" s="52">
        <f t="shared" si="10"/>
        <v>16000</v>
      </c>
      <c r="M36" s="52">
        <f t="shared" si="10"/>
        <v>16000</v>
      </c>
      <c r="N36" s="52">
        <f t="shared" si="10"/>
        <v>16000</v>
      </c>
      <c r="O36" s="52">
        <f t="shared" si="10"/>
        <v>16000</v>
      </c>
      <c r="P36" s="52">
        <f t="shared" si="10"/>
        <v>16000</v>
      </c>
      <c r="Q36" s="52">
        <f>SUM(E36:P36)</f>
        <v>192000</v>
      </c>
    </row>
    <row r="37" spans="1:18" ht="9" customHeight="1" x14ac:dyDescent="0.3">
      <c r="B37" s="11"/>
      <c r="C37" s="11"/>
      <c r="D37" s="11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7" t="s">
        <v>14</v>
      </c>
      <c r="B38" s="57"/>
      <c r="C38" s="57"/>
      <c r="D38" s="110"/>
      <c r="E38" s="61">
        <f>E21-E36</f>
        <v>-48250</v>
      </c>
      <c r="F38" s="61">
        <f t="shared" ref="F38:Q38" si="11">F21-F36</f>
        <v>16800</v>
      </c>
      <c r="G38" s="61">
        <f t="shared" si="11"/>
        <v>16800</v>
      </c>
      <c r="H38" s="61">
        <f t="shared" si="11"/>
        <v>16800</v>
      </c>
      <c r="I38" s="61">
        <f t="shared" si="11"/>
        <v>6350</v>
      </c>
      <c r="J38" s="61">
        <f t="shared" si="11"/>
        <v>50900</v>
      </c>
      <c r="K38" s="61">
        <f t="shared" si="11"/>
        <v>50900</v>
      </c>
      <c r="L38" s="61">
        <f t="shared" si="11"/>
        <v>50900</v>
      </c>
      <c r="M38" s="61">
        <f t="shared" si="11"/>
        <v>72600</v>
      </c>
      <c r="N38" s="61">
        <f t="shared" si="11"/>
        <v>72600</v>
      </c>
      <c r="O38" s="61">
        <f t="shared" si="11"/>
        <v>72600</v>
      </c>
      <c r="P38" s="61">
        <f t="shared" si="11"/>
        <v>72600</v>
      </c>
      <c r="Q38" s="61">
        <f t="shared" si="11"/>
        <v>451600</v>
      </c>
      <c r="R38" s="9"/>
    </row>
    <row r="39" spans="1:18" x14ac:dyDescent="0.3">
      <c r="A39" s="58" t="s">
        <v>17</v>
      </c>
      <c r="B39" s="58"/>
      <c r="C39" s="59"/>
      <c r="D39" s="110"/>
      <c r="E39" s="61">
        <f>E38</f>
        <v>-48250</v>
      </c>
      <c r="F39" s="61">
        <f>E39+F38</f>
        <v>-31450</v>
      </c>
      <c r="G39" s="61">
        <f t="shared" ref="G39:O39" si="12">F39+G38</f>
        <v>-14650</v>
      </c>
      <c r="H39" s="61">
        <f t="shared" si="12"/>
        <v>2150</v>
      </c>
      <c r="I39" s="61">
        <f t="shared" si="12"/>
        <v>8500</v>
      </c>
      <c r="J39" s="61">
        <f t="shared" si="12"/>
        <v>59400</v>
      </c>
      <c r="K39" s="61">
        <f t="shared" si="12"/>
        <v>110300</v>
      </c>
      <c r="L39" s="61">
        <f t="shared" si="12"/>
        <v>161200</v>
      </c>
      <c r="M39" s="61">
        <f t="shared" si="12"/>
        <v>233800</v>
      </c>
      <c r="N39" s="61">
        <f t="shared" si="12"/>
        <v>306400</v>
      </c>
      <c r="O39" s="61">
        <f t="shared" si="12"/>
        <v>379000</v>
      </c>
      <c r="P39" s="61">
        <f>O39+P38</f>
        <v>451600</v>
      </c>
      <c r="Q39" s="20"/>
      <c r="R39" s="25" t="s">
        <v>19</v>
      </c>
    </row>
    <row r="40" spans="1:18" x14ac:dyDescent="0.3">
      <c r="A40" s="60"/>
      <c r="B40" s="57" t="s">
        <v>15</v>
      </c>
      <c r="C40" s="57"/>
      <c r="D40" s="110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61"/>
    </row>
    <row r="41" spans="1:18" x14ac:dyDescent="0.3">
      <c r="A41" s="57" t="s">
        <v>16</v>
      </c>
      <c r="B41" s="60"/>
      <c r="C41" s="57"/>
      <c r="D41" s="110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61">
        <f>Q38-Q40</f>
        <v>451600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69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6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headerFooter>
    <oddHeader>&amp;C&amp;"Calibri"&amp;10&amp;K0078D7 Classification: Restricted to Partners&amp;1#_x000D_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43.54296875" defaultRowHeight="13" x14ac:dyDescent="0.3"/>
  <cols>
    <col min="1" max="1" width="2.54296875" style="2" customWidth="1"/>
    <col min="2" max="2" width="53.54296875" style="2" customWidth="1"/>
    <col min="3" max="14" width="7.6328125" style="2" customWidth="1"/>
    <col min="15" max="15" width="9" style="2" customWidth="1"/>
    <col min="16" max="16" width="61.453125" style="2" customWidth="1"/>
    <col min="17" max="18" width="9" style="2" customWidth="1"/>
    <col min="19" max="16384" width="43.54296875" style="2"/>
  </cols>
  <sheetData>
    <row r="1" spans="1:18" ht="15" customHeight="1" x14ac:dyDescent="0.3">
      <c r="A1" s="120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5" t="s">
        <v>18</v>
      </c>
    </row>
    <row r="2" spans="1:18" ht="15.5" x14ac:dyDescent="0.3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8" ht="36.75" customHeight="1" x14ac:dyDescent="0.3">
      <c r="A3" s="119"/>
      <c r="B3" s="119"/>
      <c r="C3" s="126" t="s">
        <v>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  <c r="P3" s="68"/>
    </row>
    <row r="4" spans="1:18" x14ac:dyDescent="0.3">
      <c r="B4" s="38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0" t="s">
        <v>1</v>
      </c>
      <c r="P4" s="26"/>
    </row>
    <row r="5" spans="1:18" ht="26.25" customHeight="1" x14ac:dyDescent="0.3">
      <c r="A5" s="64" t="s">
        <v>8</v>
      </c>
      <c r="B5" s="64"/>
      <c r="C5" s="63">
        <v>0</v>
      </c>
      <c r="D5" s="63">
        <f>C16</f>
        <v>29339</v>
      </c>
      <c r="E5" s="63">
        <f t="shared" ref="E5:N5" si="0">D16</f>
        <v>47639</v>
      </c>
      <c r="F5" s="63">
        <f t="shared" si="0"/>
        <v>65939</v>
      </c>
      <c r="G5" s="63">
        <f t="shared" si="0"/>
        <v>84239</v>
      </c>
      <c r="H5" s="63">
        <f t="shared" si="0"/>
        <v>92089</v>
      </c>
      <c r="I5" s="63">
        <f t="shared" si="0"/>
        <v>144489</v>
      </c>
      <c r="J5" s="63">
        <f t="shared" si="0"/>
        <v>196889</v>
      </c>
      <c r="K5" s="63">
        <f t="shared" si="0"/>
        <v>249289</v>
      </c>
      <c r="L5" s="63">
        <f t="shared" si="0"/>
        <v>323389</v>
      </c>
      <c r="M5" s="63">
        <f t="shared" si="0"/>
        <v>397489</v>
      </c>
      <c r="N5" s="63">
        <f t="shared" si="0"/>
        <v>471589</v>
      </c>
      <c r="O5" s="45"/>
      <c r="P5" s="67" t="s">
        <v>36</v>
      </c>
    </row>
    <row r="6" spans="1:18" x14ac:dyDescent="0.3">
      <c r="A6" s="6" t="s">
        <v>2</v>
      </c>
      <c r="B6" s="6"/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66"/>
    </row>
    <row r="7" spans="1:18" x14ac:dyDescent="0.3">
      <c r="A7" s="36"/>
      <c r="B7" s="3" t="s">
        <v>3</v>
      </c>
      <c r="C7" s="45">
        <v>0</v>
      </c>
      <c r="D7" s="45">
        <f>'მოგება  -  ზარალის ცხრილი'!F11</f>
        <v>65050</v>
      </c>
      <c r="E7" s="45">
        <f>'მოგება  -  ზარალის ცხრილი'!G11</f>
        <v>65050</v>
      </c>
      <c r="F7" s="45">
        <f>'მოგება  -  ზარალის ცხრილი'!H11</f>
        <v>65050</v>
      </c>
      <c r="G7" s="45">
        <f>'მოგება  -  ზარალის ცხრილი'!I11</f>
        <v>65050</v>
      </c>
      <c r="H7" s="45">
        <f>'მოგება  -  ზარალის ცხრილი'!J11</f>
        <v>109600</v>
      </c>
      <c r="I7" s="45">
        <f>'მოგება  -  ზარალის ცხრილი'!K11</f>
        <v>109600</v>
      </c>
      <c r="J7" s="45">
        <f>'მოგება  -  ზარალის ცხრილი'!L11</f>
        <v>109600</v>
      </c>
      <c r="K7" s="45">
        <f>'მოგება  -  ზარალის ცხრილი'!M11</f>
        <v>131300</v>
      </c>
      <c r="L7" s="45">
        <f>'მოგება  -  ზარალის ცხრილი'!N11</f>
        <v>131300</v>
      </c>
      <c r="M7" s="45">
        <f>'მოგება  -  ზარალის ცხრილი'!O11</f>
        <v>131300</v>
      </c>
      <c r="N7" s="45">
        <f>'მოგება  -  ზარალის ცხრილი'!P11</f>
        <v>131300</v>
      </c>
      <c r="O7" s="44">
        <f>SUM(C7:N7)</f>
        <v>1114200</v>
      </c>
    </row>
    <row r="8" spans="1:18" x14ac:dyDescent="0.3">
      <c r="A8" s="36"/>
      <c r="B8" s="3" t="s">
        <v>4</v>
      </c>
      <c r="C8" s="45">
        <v>23471.200000000001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4">
        <f>SUM(C8:N8)</f>
        <v>23471.200000000001</v>
      </c>
      <c r="Q8" s="47"/>
      <c r="R8" s="9"/>
    </row>
    <row r="9" spans="1:18" x14ac:dyDescent="0.3">
      <c r="A9" s="36"/>
      <c r="B9" s="49" t="s">
        <v>32</v>
      </c>
      <c r="C9" s="50">
        <v>5867.8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44">
        <f>SUM(C9:N9)</f>
        <v>5867.8</v>
      </c>
    </row>
    <row r="10" spans="1:18" x14ac:dyDescent="0.3">
      <c r="A10" s="6" t="s">
        <v>7</v>
      </c>
      <c r="B10" s="6"/>
      <c r="C10" s="44">
        <f>SUM(C7:C9)</f>
        <v>29339</v>
      </c>
      <c r="D10" s="44">
        <f t="shared" ref="D10:N10" si="1">SUM(D7:D9)</f>
        <v>65050</v>
      </c>
      <c r="E10" s="44">
        <f>SUM(E7:E9)</f>
        <v>65050</v>
      </c>
      <c r="F10" s="44">
        <f t="shared" si="1"/>
        <v>65050</v>
      </c>
      <c r="G10" s="44">
        <f t="shared" si="1"/>
        <v>65050</v>
      </c>
      <c r="H10" s="44">
        <f t="shared" si="1"/>
        <v>109600</v>
      </c>
      <c r="I10" s="44">
        <f t="shared" si="1"/>
        <v>109600</v>
      </c>
      <c r="J10" s="44">
        <f t="shared" si="1"/>
        <v>109600</v>
      </c>
      <c r="K10" s="44">
        <f t="shared" si="1"/>
        <v>131300</v>
      </c>
      <c r="L10" s="44">
        <f t="shared" si="1"/>
        <v>131300</v>
      </c>
      <c r="M10" s="44">
        <f t="shared" si="1"/>
        <v>131300</v>
      </c>
      <c r="N10" s="44">
        <f t="shared" si="1"/>
        <v>131300</v>
      </c>
      <c r="O10" s="44">
        <f>SUM(O7:O9)</f>
        <v>1143539</v>
      </c>
    </row>
    <row r="11" spans="1:18" x14ac:dyDescent="0.3">
      <c r="A11" s="116" t="s">
        <v>34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18" x14ac:dyDescent="0.3">
      <c r="A12" s="36"/>
      <c r="B12" s="12" t="s">
        <v>33</v>
      </c>
      <c r="C12" s="46"/>
      <c r="D12" s="46">
        <f>'მოგება  -  ზარალის ცხრილი'!F19+'მოგება  -  ზარალის ცხრილი'!F34</f>
        <v>46750</v>
      </c>
      <c r="E12" s="46">
        <f>'მოგება  -  ზარალის ცხრილი'!G19+'მოგება  -  ზარალის ცხრილი'!G34</f>
        <v>46750</v>
      </c>
      <c r="F12" s="46">
        <f>'მოგება  -  ზარალის ცხრილი'!H19+'მოგება  -  ზარალის ცხრილი'!H34</f>
        <v>46750</v>
      </c>
      <c r="G12" s="46">
        <f>'მოგება  -  ზარალის ცხრილი'!I19+'მოგება  -  ზარალის ცხრილი'!I34</f>
        <v>57200</v>
      </c>
      <c r="H12" s="46">
        <f>'მოგება  -  ზარალის ცხრილი'!J19+'მოგება  -  ზარალის ცხრილი'!J34</f>
        <v>57200</v>
      </c>
      <c r="I12" s="46">
        <f>'მოგება  -  ზარალის ცხრილი'!K19+'მოგება  -  ზარალის ცხრილი'!K34</f>
        <v>57200</v>
      </c>
      <c r="J12" s="46">
        <f>'მოგება  -  ზარალის ცხრილი'!L19+'მოგება  -  ზარალის ცხრილი'!L34</f>
        <v>57200</v>
      </c>
      <c r="K12" s="46">
        <f>'მოგება  -  ზარალის ცხრილი'!M19+'მოგება  -  ზარალის ცხრილი'!M34</f>
        <v>57200</v>
      </c>
      <c r="L12" s="46">
        <f>'მოგება  -  ზარალის ცხრილი'!N19+'მოგება  -  ზარალის ცხრილი'!N34</f>
        <v>57200</v>
      </c>
      <c r="M12" s="46">
        <f>'მოგება  -  ზარალის ცხრილი'!O19+'მოგება  -  ზარალის ცხრილი'!O34</f>
        <v>57200</v>
      </c>
      <c r="N12" s="46">
        <f>'მოგება  -  ზარალის ცხრილი'!P19+'მოგება  -  ზარალის ცხრილი'!P34</f>
        <v>57200</v>
      </c>
      <c r="O12" s="62">
        <f>SUM(C12:N12)</f>
        <v>597850</v>
      </c>
      <c r="P12" s="26" t="s">
        <v>73</v>
      </c>
    </row>
    <row r="13" spans="1:18" x14ac:dyDescent="0.3">
      <c r="A13" s="36"/>
      <c r="B13" s="3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2">
        <f t="shared" ref="O13" si="2">SUM(C13:N13)</f>
        <v>0</v>
      </c>
      <c r="P13" s="26"/>
    </row>
    <row r="14" spans="1:18" x14ac:dyDescent="0.3">
      <c r="A14" s="48" t="s">
        <v>6</v>
      </c>
      <c r="B14" s="48"/>
      <c r="C14" s="62">
        <f t="shared" ref="C14:O14" si="3">SUM(C12:C13)</f>
        <v>0</v>
      </c>
      <c r="D14" s="62">
        <f t="shared" si="3"/>
        <v>46750</v>
      </c>
      <c r="E14" s="62">
        <f t="shared" si="3"/>
        <v>46750</v>
      </c>
      <c r="F14" s="62">
        <f t="shared" si="3"/>
        <v>46750</v>
      </c>
      <c r="G14" s="62">
        <f t="shared" si="3"/>
        <v>57200</v>
      </c>
      <c r="H14" s="62">
        <f t="shared" si="3"/>
        <v>57200</v>
      </c>
      <c r="I14" s="62">
        <f t="shared" si="3"/>
        <v>57200</v>
      </c>
      <c r="J14" s="62">
        <f t="shared" si="3"/>
        <v>57200</v>
      </c>
      <c r="K14" s="62">
        <f t="shared" si="3"/>
        <v>57200</v>
      </c>
      <c r="L14" s="62">
        <f t="shared" si="3"/>
        <v>57200</v>
      </c>
      <c r="M14" s="62">
        <f t="shared" si="3"/>
        <v>57200</v>
      </c>
      <c r="N14" s="62">
        <f t="shared" si="3"/>
        <v>57200</v>
      </c>
      <c r="O14" s="62">
        <f t="shared" si="3"/>
        <v>597850</v>
      </c>
    </row>
    <row r="15" spans="1:18" ht="9" customHeight="1" x14ac:dyDescent="0.3">
      <c r="B15" s="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7"/>
    </row>
    <row r="16" spans="1:18" x14ac:dyDescent="0.3">
      <c r="A16" s="64" t="s">
        <v>5</v>
      </c>
      <c r="B16" s="64"/>
      <c r="C16" s="63">
        <f t="shared" ref="C16:N16" si="4">C5+C10-C14</f>
        <v>29339</v>
      </c>
      <c r="D16" s="63">
        <f t="shared" si="4"/>
        <v>47639</v>
      </c>
      <c r="E16" s="63">
        <f t="shared" si="4"/>
        <v>65939</v>
      </c>
      <c r="F16" s="63">
        <f t="shared" si="4"/>
        <v>84239</v>
      </c>
      <c r="G16" s="63">
        <f t="shared" si="4"/>
        <v>92089</v>
      </c>
      <c r="H16" s="63">
        <f t="shared" si="4"/>
        <v>144489</v>
      </c>
      <c r="I16" s="63">
        <f t="shared" si="4"/>
        <v>196889</v>
      </c>
      <c r="J16" s="63">
        <f t="shared" si="4"/>
        <v>249289</v>
      </c>
      <c r="K16" s="63">
        <f t="shared" si="4"/>
        <v>323389</v>
      </c>
      <c r="L16" s="63">
        <f t="shared" si="4"/>
        <v>397489</v>
      </c>
      <c r="M16" s="63">
        <f t="shared" si="4"/>
        <v>471589</v>
      </c>
      <c r="N16" s="63">
        <f t="shared" si="4"/>
        <v>545689</v>
      </c>
      <c r="O16" s="47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&amp;C&amp;"Calibri"&amp;10&amp;K0078D7 Classification: Restricted to Partners&amp;1#_x000D_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Nino Razmadze</cp:lastModifiedBy>
  <cp:lastPrinted>2018-01-12T14:40:09Z</cp:lastPrinted>
  <dcterms:created xsi:type="dcterms:W3CDTF">2016-07-17T18:17:06Z</dcterms:created>
  <dcterms:modified xsi:type="dcterms:W3CDTF">2025-03-31T11:00:25Z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2025-03-31T10:22:56Z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a80df19a-7726-4200-95db-e392b5020947</vt:lpwstr>
  </property>
  <property fmtid="{D5CDD505-2E9C-101B-9397-08002B2CF9AE}" pid="8" name="MSIP_Label_78cbde42-0dd4-4942-9b1c-e23a1c4e5874_ContentBits">
    <vt:lpwstr>1</vt:lpwstr>
  </property>
  <property fmtid="{D5CDD505-2E9C-101B-9397-08002B2CF9AE}" pid="9" name="MSIP_Label_78cbde42-0dd4-4942-9b1c-e23a1c4e5874_Tag">
    <vt:lpwstr>10, 3, 0, 1</vt:lpwstr>
  </property>
</Properties>
</file>