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a\Desktop\GDSA  all\2025\CSRG 8000 ევრო\"/>
    </mc:Choice>
  </mc:AlternateContent>
  <xr:revisionPtr revIDLastSave="0" documentId="13_ncr:1_{512C1F65-BEA7-476D-96AE-EBE674292C87}" xr6:coauthVersionLast="47" xr6:coauthVersionMax="47" xr10:uidLastSave="{00000000-0000-0000-0000-000000000000}"/>
  <bookViews>
    <workbookView xWindow="-120" yWindow="-120" windowWidth="29040" windowHeight="15720" tabRatio="774" activeTab="2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P41" i="2"/>
  <c r="P40" i="2"/>
  <c r="O41" i="2"/>
  <c r="O40" i="2"/>
  <c r="N41" i="2"/>
  <c r="N40" i="2"/>
  <c r="M41" i="2"/>
  <c r="M40" i="2"/>
  <c r="L41" i="2"/>
  <c r="L40" i="2"/>
  <c r="K41" i="2"/>
  <c r="K40" i="2"/>
  <c r="J41" i="2"/>
  <c r="J40" i="2"/>
  <c r="I41" i="2"/>
  <c r="I40" i="2"/>
  <c r="H41" i="2"/>
  <c r="H40" i="2"/>
  <c r="G41" i="2"/>
  <c r="G40" i="2"/>
  <c r="F41" i="2"/>
  <c r="F40" i="2"/>
  <c r="E41" i="2"/>
  <c r="E40" i="2"/>
  <c r="F22" i="2"/>
  <c r="G22" i="2"/>
  <c r="H22" i="2"/>
  <c r="I22" i="2"/>
  <c r="J22" i="2"/>
  <c r="K22" i="2"/>
  <c r="L22" i="2"/>
  <c r="M22" i="2"/>
  <c r="N22" i="2"/>
  <c r="O22" i="2"/>
  <c r="P22" i="2"/>
  <c r="F23" i="2"/>
  <c r="G23" i="2"/>
  <c r="H23" i="2"/>
  <c r="I23" i="2"/>
  <c r="J23" i="2"/>
  <c r="K23" i="2"/>
  <c r="L23" i="2"/>
  <c r="M23" i="2"/>
  <c r="N23" i="2"/>
  <c r="O23" i="2"/>
  <c r="P23" i="2"/>
  <c r="F24" i="2"/>
  <c r="G24" i="2"/>
  <c r="H24" i="2"/>
  <c r="I24" i="2"/>
  <c r="J24" i="2"/>
  <c r="K24" i="2"/>
  <c r="L24" i="2"/>
  <c r="M24" i="2"/>
  <c r="N24" i="2"/>
  <c r="O24" i="2"/>
  <c r="P24" i="2"/>
  <c r="F25" i="2"/>
  <c r="G25" i="2"/>
  <c r="H25" i="2"/>
  <c r="I25" i="2"/>
  <c r="J25" i="2"/>
  <c r="K25" i="2"/>
  <c r="L25" i="2"/>
  <c r="M25" i="2"/>
  <c r="N25" i="2"/>
  <c r="O25" i="2"/>
  <c r="P25" i="2"/>
  <c r="F26" i="2"/>
  <c r="G26" i="2"/>
  <c r="H26" i="2"/>
  <c r="I26" i="2"/>
  <c r="J26" i="2"/>
  <c r="K26" i="2"/>
  <c r="L26" i="2"/>
  <c r="M26" i="2"/>
  <c r="N26" i="2"/>
  <c r="O26" i="2"/>
  <c r="P26" i="2"/>
  <c r="F27" i="2"/>
  <c r="G27" i="2"/>
  <c r="H27" i="2"/>
  <c r="I27" i="2"/>
  <c r="J27" i="2"/>
  <c r="K27" i="2"/>
  <c r="L27" i="2"/>
  <c r="M27" i="2"/>
  <c r="N27" i="2"/>
  <c r="O27" i="2"/>
  <c r="P27" i="2"/>
  <c r="F28" i="2"/>
  <c r="G28" i="2"/>
  <c r="H28" i="2"/>
  <c r="I28" i="2"/>
  <c r="J28" i="2"/>
  <c r="K28" i="2"/>
  <c r="L28" i="2"/>
  <c r="M28" i="2"/>
  <c r="N28" i="2"/>
  <c r="O28" i="2"/>
  <c r="P28" i="2"/>
  <c r="F29" i="2"/>
  <c r="G29" i="2"/>
  <c r="H29" i="2"/>
  <c r="I29" i="2"/>
  <c r="J29" i="2"/>
  <c r="K29" i="2"/>
  <c r="L29" i="2"/>
  <c r="M29" i="2"/>
  <c r="N29" i="2"/>
  <c r="O29" i="2"/>
  <c r="P29" i="2"/>
  <c r="F30" i="2"/>
  <c r="G30" i="2"/>
  <c r="H30" i="2"/>
  <c r="I30" i="2"/>
  <c r="J30" i="2"/>
  <c r="K30" i="2"/>
  <c r="L30" i="2"/>
  <c r="M30" i="2"/>
  <c r="N30" i="2"/>
  <c r="O30" i="2"/>
  <c r="P30" i="2"/>
  <c r="F31" i="2"/>
  <c r="G31" i="2"/>
  <c r="H31" i="2"/>
  <c r="I31" i="2"/>
  <c r="J31" i="2"/>
  <c r="K31" i="2"/>
  <c r="L31" i="2"/>
  <c r="M31" i="2"/>
  <c r="N31" i="2"/>
  <c r="O31" i="2"/>
  <c r="P31" i="2"/>
  <c r="F32" i="2"/>
  <c r="G32" i="2"/>
  <c r="H32" i="2"/>
  <c r="I32" i="2"/>
  <c r="J32" i="2"/>
  <c r="K32" i="2"/>
  <c r="L32" i="2"/>
  <c r="M32" i="2"/>
  <c r="N32" i="2"/>
  <c r="O32" i="2"/>
  <c r="P32" i="2"/>
  <c r="E32" i="2"/>
  <c r="E31" i="2"/>
  <c r="E30" i="2"/>
  <c r="E29" i="2"/>
  <c r="E28" i="2"/>
  <c r="E27" i="2"/>
  <c r="E26" i="2"/>
  <c r="E25" i="2"/>
  <c r="E24" i="2"/>
  <c r="E23" i="2"/>
  <c r="E22" i="2"/>
  <c r="F6" i="2"/>
  <c r="G6" i="2"/>
  <c r="H6" i="2"/>
  <c r="I6" i="2"/>
  <c r="J6" i="2"/>
  <c r="K6" i="2"/>
  <c r="L6" i="2"/>
  <c r="M6" i="2"/>
  <c r="N6" i="2"/>
  <c r="O6" i="2"/>
  <c r="P6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F11" i="2"/>
  <c r="G11" i="2"/>
  <c r="H11" i="2"/>
  <c r="I11" i="2"/>
  <c r="J11" i="2"/>
  <c r="K11" i="2"/>
  <c r="L11" i="2"/>
  <c r="M11" i="2"/>
  <c r="N11" i="2"/>
  <c r="O11" i="2"/>
  <c r="P11" i="2"/>
  <c r="F12" i="2"/>
  <c r="G12" i="2"/>
  <c r="H12" i="2"/>
  <c r="I12" i="2"/>
  <c r="J12" i="2"/>
  <c r="K12" i="2"/>
  <c r="L12" i="2"/>
  <c r="M12" i="2"/>
  <c r="N12" i="2"/>
  <c r="O12" i="2"/>
  <c r="P12" i="2"/>
  <c r="F13" i="2"/>
  <c r="G13" i="2"/>
  <c r="H13" i="2"/>
  <c r="I13" i="2"/>
  <c r="J13" i="2"/>
  <c r="K13" i="2"/>
  <c r="L13" i="2"/>
  <c r="M13" i="2"/>
  <c r="N13" i="2"/>
  <c r="O13" i="2"/>
  <c r="P13" i="2"/>
  <c r="F14" i="2"/>
  <c r="G14" i="2"/>
  <c r="H14" i="2"/>
  <c r="I14" i="2"/>
  <c r="J14" i="2"/>
  <c r="K14" i="2"/>
  <c r="L14" i="2"/>
  <c r="M14" i="2"/>
  <c r="N14" i="2"/>
  <c r="O14" i="2"/>
  <c r="P14" i="2"/>
  <c r="F15" i="2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E16" i="2"/>
  <c r="E15" i="2"/>
  <c r="E14" i="2"/>
  <c r="E13" i="2"/>
  <c r="E12" i="2"/>
  <c r="E11" i="2"/>
  <c r="E10" i="2"/>
  <c r="E6" i="2"/>
  <c r="E7" i="2"/>
  <c r="E8" i="2"/>
  <c r="E9" i="2"/>
  <c r="O32" i="4"/>
  <c r="O23" i="4"/>
  <c r="O24" i="4"/>
  <c r="O25" i="4"/>
  <c r="O26" i="4"/>
  <c r="O27" i="4"/>
  <c r="O28" i="4"/>
  <c r="O29" i="4"/>
  <c r="O30" i="4"/>
  <c r="O31" i="4"/>
  <c r="O10" i="4"/>
  <c r="O11" i="4"/>
  <c r="O12" i="4"/>
  <c r="O13" i="4"/>
  <c r="O14" i="4"/>
  <c r="O15" i="4"/>
  <c r="O16" i="4"/>
  <c r="Q28" i="2" l="1"/>
  <c r="Q25" i="2"/>
  <c r="Q16" i="2"/>
  <c r="Q13" i="2"/>
  <c r="Q31" i="2"/>
  <c r="Q29" i="2"/>
  <c r="Q26" i="2"/>
  <c r="Q32" i="2"/>
  <c r="Q30" i="2"/>
  <c r="Q24" i="2"/>
  <c r="Q27" i="2"/>
  <c r="Q12" i="2"/>
  <c r="Q11" i="2"/>
  <c r="Q15" i="2"/>
  <c r="Q14" i="2"/>
  <c r="Q10" i="2"/>
  <c r="O13" i="1"/>
  <c r="Q23" i="2" l="1"/>
  <c r="E35" i="2" l="1"/>
  <c r="O22" i="4"/>
  <c r="O7" i="4" l="1"/>
  <c r="O8" i="4"/>
  <c r="Q7" i="2"/>
  <c r="Q8" i="2"/>
  <c r="Q9" i="2"/>
  <c r="O6" i="4" l="1"/>
  <c r="E50" i="2"/>
  <c r="C12" i="1" s="1"/>
  <c r="E52" i="2" l="1"/>
  <c r="N35" i="4"/>
  <c r="M35" i="4"/>
  <c r="L35" i="4"/>
  <c r="K35" i="4"/>
  <c r="J35" i="4"/>
  <c r="I35" i="4"/>
  <c r="H35" i="4"/>
  <c r="G35" i="4"/>
  <c r="F35" i="4"/>
  <c r="E35" i="4"/>
  <c r="D35" i="4"/>
  <c r="C35" i="4"/>
  <c r="O34" i="4"/>
  <c r="E19" i="2" l="1"/>
  <c r="O35" i="4"/>
  <c r="F50" i="2" l="1"/>
  <c r="G50" i="2"/>
  <c r="H50" i="2"/>
  <c r="I50" i="2"/>
  <c r="J50" i="2"/>
  <c r="K50" i="2"/>
  <c r="L50" i="2"/>
  <c r="M50" i="2"/>
  <c r="N50" i="2"/>
  <c r="O50" i="2"/>
  <c r="P50" i="2"/>
  <c r="O19" i="2"/>
  <c r="G19" i="2"/>
  <c r="Q41" i="2"/>
  <c r="Q42" i="2"/>
  <c r="Q43" i="2"/>
  <c r="Q44" i="2"/>
  <c r="Q45" i="2"/>
  <c r="Q46" i="2"/>
  <c r="Q47" i="2"/>
  <c r="Q48" i="2"/>
  <c r="Q49" i="2"/>
  <c r="E19" i="4"/>
  <c r="O9" i="4"/>
  <c r="M52" i="2" l="1"/>
  <c r="I52" i="2"/>
  <c r="P52" i="2"/>
  <c r="L52" i="2"/>
  <c r="H52" i="2"/>
  <c r="O52" i="2"/>
  <c r="K52" i="2"/>
  <c r="G52" i="2"/>
  <c r="N52" i="2"/>
  <c r="J52" i="2"/>
  <c r="F52" i="2"/>
  <c r="Q50" i="2"/>
  <c r="K19" i="2"/>
  <c r="N19" i="2"/>
  <c r="C14" i="1"/>
  <c r="P35" i="2"/>
  <c r="N12" i="1" s="1"/>
  <c r="N14" i="1" s="1"/>
  <c r="H35" i="2"/>
  <c r="O35" i="2"/>
  <c r="M12" i="1" s="1"/>
  <c r="M14" i="1" s="1"/>
  <c r="K35" i="2"/>
  <c r="I12" i="1" s="1"/>
  <c r="G35" i="2"/>
  <c r="E12" i="1" s="1"/>
  <c r="D19" i="4"/>
  <c r="J19" i="2"/>
  <c r="H19" i="2"/>
  <c r="C19" i="4"/>
  <c r="G19" i="4"/>
  <c r="K19" i="4"/>
  <c r="N19" i="4"/>
  <c r="J19" i="4"/>
  <c r="M19" i="4"/>
  <c r="I19" i="4"/>
  <c r="L19" i="4"/>
  <c r="H19" i="4"/>
  <c r="F19" i="4"/>
  <c r="Q52" i="2" l="1"/>
  <c r="E14" i="1"/>
  <c r="F12" i="1"/>
  <c r="F14" i="1" s="1"/>
  <c r="I14" i="1"/>
  <c r="O19" i="4"/>
  <c r="P19" i="2"/>
  <c r="J35" i="2"/>
  <c r="F19" i="2"/>
  <c r="F35" i="2"/>
  <c r="N35" i="2"/>
  <c r="L19" i="2"/>
  <c r="Q6" i="2"/>
  <c r="I19" i="2"/>
  <c r="L35" i="2"/>
  <c r="I35" i="2"/>
  <c r="M35" i="2"/>
  <c r="M19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37" i="2"/>
  <c r="E54" i="2" s="1"/>
  <c r="O12" i="1" l="1"/>
  <c r="O14" i="1" s="1"/>
  <c r="D14" i="1"/>
  <c r="Q40" i="2"/>
  <c r="Q22" i="2"/>
  <c r="E55" i="2" l="1"/>
  <c r="D7" i="1" l="1"/>
  <c r="I37" i="2" l="1"/>
  <c r="I54" i="2" s="1"/>
  <c r="G7" i="1"/>
  <c r="G10" i="1" s="1"/>
  <c r="M37" i="2"/>
  <c r="M54" i="2" s="1"/>
  <c r="K7" i="1"/>
  <c r="K10" i="1" s="1"/>
  <c r="J37" i="2"/>
  <c r="J54" i="2" s="1"/>
  <c r="H7" i="1"/>
  <c r="H10" i="1" s="1"/>
  <c r="N37" i="2"/>
  <c r="N54" i="2" s="1"/>
  <c r="L7" i="1"/>
  <c r="L10" i="1" s="1"/>
  <c r="O37" i="2"/>
  <c r="O54" i="2" s="1"/>
  <c r="M7" i="1"/>
  <c r="M10" i="1" s="1"/>
  <c r="G37" i="2"/>
  <c r="G54" i="2" s="1"/>
  <c r="E7" i="1"/>
  <c r="E10" i="1" s="1"/>
  <c r="K37" i="2"/>
  <c r="K54" i="2" s="1"/>
  <c r="I7" i="1"/>
  <c r="I10" i="1" s="1"/>
  <c r="H37" i="2"/>
  <c r="H54" i="2" s="1"/>
  <c r="F7" i="1"/>
  <c r="F10" i="1" s="1"/>
  <c r="L37" i="2"/>
  <c r="L54" i="2" s="1"/>
  <c r="J7" i="1"/>
  <c r="J10" i="1" s="1"/>
  <c r="P37" i="2"/>
  <c r="P54" i="2" s="1"/>
  <c r="N7" i="1"/>
  <c r="N10" i="1" s="1"/>
  <c r="F37" i="2"/>
  <c r="Q19" i="2"/>
  <c r="Q35" i="2"/>
  <c r="F54" i="2" l="1"/>
  <c r="F55" i="2" s="1"/>
  <c r="O7" i="1"/>
  <c r="Q37" i="2"/>
  <c r="Q54" i="2" s="1"/>
  <c r="Q57" i="2" s="1"/>
  <c r="G55" i="2" l="1"/>
  <c r="H55" i="2" s="1"/>
  <c r="I55" i="2" s="1"/>
  <c r="J55" i="2" s="1"/>
  <c r="K55" i="2" s="1"/>
  <c r="L55" i="2" s="1"/>
  <c r="M55" i="2" s="1"/>
  <c r="N55" i="2" s="1"/>
  <c r="O55" i="2" s="1"/>
  <c r="P55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2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<sst xmlns="http://schemas.openxmlformats.org/spreadsheetml/2006/main" count="166" uniqueCount="96">
  <si>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</si>
  <si>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</si>
  <si>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</si>
  <si>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</si>
  <si>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</si>
  <si>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</si>
  <si>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</si>
  <si>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</si>
  <si>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</si>
  <si>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</si>
  <si>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</si>
  <si>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</si>
  <si>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</si>
  <si>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</si>
  <si>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</si>
  <si>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</si>
  <si>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</si>
  <si>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</si>
  <si>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</si>
  <si>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</si>
  <si>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</si>
  <si>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</si>
  <si>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</si>
  <si>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</si>
  <si>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</si>
  <si>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</si>
  <si>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</si>
  <si>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</si>
  <si>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</si>
  <si>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</si>
  <si>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</si>
  <si>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</si>
  <si>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</si>
  <si>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</si>
  <si>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</si>
  <si>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</si>
  <si>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</si>
  <si>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</si>
  <si>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</si>
  <si>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</si>
  <si>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</si>
  <si>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</si>
  <si>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</si>
  <si>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</si>
  <si>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</si>
  <si>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</si>
  <si>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</si>
  <si>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</si>
  <si>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</si>
  <si>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</si>
  <si>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</si>
  <si>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</si>
  <si>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</si>
  <si>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</si>
  <si>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</si>
  <si>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</si>
  <si>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</si>
  <si>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</si>
  <si>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</si>
  <si>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</si>
  <si>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</si>
  <si>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</si>
  <si>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</si>
  <si>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</si>
  <si>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</si>
  <si>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</si>
  <si>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</si>
  <si>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</si>
  <si>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</si>
  <si>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</si>
  <si>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</si>
  <si>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</si>
  <si>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</si>
  <si>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</si>
  <si>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</si>
  <si>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</si>
  <si>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</si>
  <si>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</si>
  <si>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</si>
  <si>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კერამიკის ჭიქა</t>
  </si>
  <si>
    <t>კერამიკის მაგნიტი/საკიდი</t>
  </si>
  <si>
    <t>კერამიკული თეფში</t>
  </si>
  <si>
    <t>წინდა</t>
  </si>
  <si>
    <t>ჩანთა ხელით მოხატული</t>
  </si>
  <si>
    <t>ხის ზარდხსა</t>
  </si>
  <si>
    <t>ხის ანგელოზი</t>
  </si>
  <si>
    <t>სუფრა</t>
  </si>
  <si>
    <t>კერამიკული სხვადსხვა დეკორაცია 10/30 ლარამდე</t>
  </si>
  <si>
    <t>კერამიკული სხვადსხვა დეკორაცია  35/60 ლარამდე</t>
  </si>
  <si>
    <t>ვორქშოფი</t>
  </si>
  <si>
    <t>ვორქშოფი ნედლეული</t>
  </si>
  <si>
    <t>იჯარა</t>
  </si>
  <si>
    <t>კომუნალური</t>
  </si>
  <si>
    <t>ხელფასები</t>
  </si>
  <si>
    <t>ენთები</t>
  </si>
  <si>
    <t>სტაჟირება დასაქმების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</si>
</sst>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5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zoomScale="110" zoomScaleNormal="110" workbookViewId="0">
      <selection activeCell="T13" sqref="T13"/>
    </sheetView>
  </sheetViews>
  <sheetFormatPr defaultRowHeight="15" x14ac:dyDescent="0.25"/>
  <cols>
    <col min="1" max="1" width="7.42578125" customWidth="1"/>
    <col min="3" max="3" width="25.140625" customWidth="1"/>
  </cols>
  <sheetData>
    <row r="2" spans="1:15" ht="18" customHeight="1" x14ac:dyDescent="0.3">
      <c r="B2" s="58"/>
      <c r="D2" s="59"/>
    </row>
    <row r="3" spans="1:15" ht="21" x14ac:dyDescent="0.35">
      <c r="B3" s="67" t="s">
        <v>74</v>
      </c>
      <c r="C3" s="66"/>
      <c r="D3" s="59"/>
      <c r="O3" s="60"/>
    </row>
    <row r="4" spans="1:15" ht="4.9000000000000004" customHeight="1" x14ac:dyDescent="0.35">
      <c r="B4" s="61"/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8" customHeight="1" x14ac:dyDescent="0.3">
      <c r="B5" s="58"/>
      <c r="D5" s="59"/>
    </row>
    <row r="6" spans="1:15" ht="18" customHeight="1" x14ac:dyDescent="0.3">
      <c r="A6" s="58">
        <v>1</v>
      </c>
      <c r="B6" s="58" t="s">
        <v>40</v>
      </c>
      <c r="D6" s="59"/>
    </row>
    <row r="7" spans="1:15" ht="18" customHeight="1" x14ac:dyDescent="0.3">
      <c r="B7" s="64" t="s">
        <v>39</v>
      </c>
      <c r="C7" t="s">
        <v>57</v>
      </c>
      <c r="D7" s="59"/>
    </row>
    <row r="8" spans="1:15" ht="18" customHeight="1" x14ac:dyDescent="0.3">
      <c r="B8" s="64" t="s">
        <v>39</v>
      </c>
      <c r="C8" t="s">
        <v>41</v>
      </c>
      <c r="D8" s="59"/>
    </row>
    <row r="9" spans="1:15" ht="18" customHeight="1" x14ac:dyDescent="0.3">
      <c r="B9" s="64" t="s">
        <v>39</v>
      </c>
      <c r="C9" t="s">
        <v>58</v>
      </c>
      <c r="D9" s="59"/>
    </row>
    <row r="10" spans="1:15" ht="18" customHeight="1" x14ac:dyDescent="0.3">
      <c r="B10" s="64" t="s">
        <v>39</v>
      </c>
      <c r="C10" t="s">
        <v>45</v>
      </c>
      <c r="D10" s="59"/>
    </row>
    <row r="11" spans="1:15" ht="18" customHeight="1" x14ac:dyDescent="0.3">
      <c r="B11" s="64" t="s">
        <v>39</v>
      </c>
      <c r="C11" t="s">
        <v>59</v>
      </c>
      <c r="D11" s="59"/>
    </row>
    <row r="12" spans="1:15" ht="18" customHeight="1" x14ac:dyDescent="0.3">
      <c r="B12" s="64" t="s">
        <v>39</v>
      </c>
      <c r="C12" t="s">
        <v>75</v>
      </c>
      <c r="D12" s="59"/>
    </row>
    <row r="13" spans="1:15" ht="18" customHeight="1" x14ac:dyDescent="0.3">
      <c r="B13" s="64" t="s">
        <v>39</v>
      </c>
      <c r="C13" t="s">
        <v>48</v>
      </c>
      <c r="D13" s="59"/>
    </row>
    <row r="14" spans="1:15" ht="18" customHeight="1" x14ac:dyDescent="0.3">
      <c r="B14" s="64" t="s">
        <v>39</v>
      </c>
      <c r="C14" t="s">
        <v>52</v>
      </c>
      <c r="D14" s="59"/>
    </row>
    <row r="15" spans="1:15" ht="18" customHeight="1" x14ac:dyDescent="0.3">
      <c r="B15" s="64" t="s">
        <v>39</v>
      </c>
      <c r="C15" t="s">
        <v>53</v>
      </c>
      <c r="D15" s="59"/>
    </row>
    <row r="16" spans="1:15" ht="18" customHeight="1" x14ac:dyDescent="0.3">
      <c r="A16" s="64" t="s">
        <v>39</v>
      </c>
      <c r="B16" s="59" t="s">
        <v>60</v>
      </c>
      <c r="D16" s="59"/>
      <c r="E16" s="59"/>
      <c r="F16" s="59"/>
      <c r="G16" s="59"/>
      <c r="H16" s="59"/>
      <c r="I16" s="59"/>
      <c r="J16" s="59"/>
      <c r="K16" s="59"/>
    </row>
    <row r="17" spans="1:17" ht="18" customHeight="1" x14ac:dyDescent="0.3">
      <c r="B17" s="64"/>
      <c r="D17" s="59"/>
    </row>
    <row r="18" spans="1:17" ht="18" customHeight="1" x14ac:dyDescent="0.3">
      <c r="B18" s="64"/>
      <c r="D18" s="59"/>
    </row>
    <row r="19" spans="1:17" ht="18" customHeight="1" x14ac:dyDescent="0.25">
      <c r="B19" s="72">
        <v>1</v>
      </c>
      <c r="C19" s="69" t="s">
        <v>50</v>
      </c>
      <c r="D19" s="59"/>
    </row>
    <row r="20" spans="1:17" ht="18" customHeight="1" x14ac:dyDescent="0.25">
      <c r="B20" s="72">
        <v>2</v>
      </c>
      <c r="C20" s="68" t="s">
        <v>46</v>
      </c>
      <c r="D20" s="59"/>
    </row>
    <row r="21" spans="1:17" ht="18" customHeight="1" x14ac:dyDescent="0.25">
      <c r="B21" s="72">
        <v>3</v>
      </c>
      <c r="C21" s="70" t="s">
        <v>61</v>
      </c>
      <c r="D21" s="59"/>
    </row>
    <row r="22" spans="1:17" ht="18" customHeight="1" x14ac:dyDescent="0.3">
      <c r="B22" s="64"/>
      <c r="D22" s="59"/>
    </row>
    <row r="23" spans="1:17" ht="18" customHeight="1" x14ac:dyDescent="0.3">
      <c r="B23" s="64"/>
      <c r="D23" s="59"/>
    </row>
    <row r="24" spans="1:17" ht="18" customHeight="1" x14ac:dyDescent="0.3">
      <c r="A24" s="58">
        <v>2</v>
      </c>
      <c r="B24" s="65" t="s">
        <v>42</v>
      </c>
      <c r="D24" s="59"/>
    </row>
    <row r="25" spans="1:17" ht="18" customHeight="1" x14ac:dyDescent="0.3">
      <c r="B25" s="64" t="s">
        <v>39</v>
      </c>
      <c r="C25" t="s">
        <v>55</v>
      </c>
      <c r="D25" s="59"/>
    </row>
    <row r="26" spans="1:17" ht="18" customHeight="1" x14ac:dyDescent="0.3">
      <c r="B26" s="64"/>
      <c r="D26" s="59"/>
    </row>
    <row r="27" spans="1:17" ht="18" customHeight="1" x14ac:dyDescent="0.3">
      <c r="B27" s="64"/>
      <c r="C27" s="1" t="s">
        <v>39</v>
      </c>
      <c r="D27" s="71" t="s">
        <v>47</v>
      </c>
      <c r="Q27" s="19"/>
    </row>
    <row r="28" spans="1:17" ht="18" customHeight="1" x14ac:dyDescent="0.3">
      <c r="B28" s="64"/>
      <c r="C28" s="1" t="s">
        <v>39</v>
      </c>
      <c r="D28" s="71" t="s">
        <v>49</v>
      </c>
      <c r="Q28" s="19"/>
    </row>
    <row r="29" spans="1:17" ht="18" customHeight="1" x14ac:dyDescent="0.3">
      <c r="B29" s="64"/>
      <c r="C29" s="1" t="s">
        <v>39</v>
      </c>
      <c r="D29" s="71" t="s">
        <v>62</v>
      </c>
    </row>
    <row r="30" spans="1:17" ht="18" customHeight="1" x14ac:dyDescent="0.3">
      <c r="B30" s="64"/>
      <c r="C30" s="1" t="s">
        <v>39</v>
      </c>
      <c r="D30" s="71" t="s">
        <v>51</v>
      </c>
    </row>
    <row r="31" spans="1:17" ht="18" customHeight="1" x14ac:dyDescent="0.3">
      <c r="B31" s="64"/>
      <c r="C31" s="1"/>
      <c r="D31" s="71"/>
    </row>
    <row r="32" spans="1:17" ht="18" customHeight="1" x14ac:dyDescent="0.3">
      <c r="B32" s="58"/>
      <c r="D32" s="59"/>
    </row>
    <row r="33" spans="1:4" ht="18" customHeight="1" x14ac:dyDescent="0.3">
      <c r="A33" s="58">
        <v>3</v>
      </c>
      <c r="B33" s="58" t="s">
        <v>43</v>
      </c>
      <c r="D33" s="59"/>
    </row>
    <row r="34" spans="1:4" ht="18" customHeight="1" x14ac:dyDescent="0.3">
      <c r="B34" s="64" t="s">
        <v>39</v>
      </c>
      <c r="C34" t="s">
        <v>54</v>
      </c>
      <c r="D34" s="59"/>
    </row>
    <row r="35" spans="1:4" ht="18" customHeight="1" x14ac:dyDescent="0.3">
      <c r="B35" s="64"/>
      <c r="D35" s="59"/>
    </row>
    <row r="36" spans="1:4" ht="18" customHeight="1" x14ac:dyDescent="0.3">
      <c r="B36" s="58"/>
      <c r="C36" s="1" t="s">
        <v>39</v>
      </c>
      <c r="D36" s="59" t="s">
        <v>63</v>
      </c>
    </row>
    <row r="37" spans="1:4" ht="18" customHeight="1" x14ac:dyDescent="0.3">
      <c r="B37" s="58"/>
      <c r="C37" s="1" t="s">
        <v>39</v>
      </c>
      <c r="D37" s="59" t="s">
        <v>64</v>
      </c>
    </row>
    <row r="38" spans="1:4" ht="18" customHeight="1" x14ac:dyDescent="0.3">
      <c r="B38" s="58"/>
      <c r="C38" s="1" t="s">
        <v>39</v>
      </c>
      <c r="D38" t="s">
        <v>65</v>
      </c>
    </row>
    <row r="39" spans="1:4" ht="18" customHeight="1" x14ac:dyDescent="0.3">
      <c r="B39" s="58"/>
      <c r="C39" s="1" t="s">
        <v>39</v>
      </c>
      <c r="D39" s="59" t="s">
        <v>66</v>
      </c>
    </row>
    <row r="40" spans="1:4" ht="18" customHeight="1" x14ac:dyDescent="0.3">
      <c r="B40" s="58"/>
      <c r="C40" s="1" t="s">
        <v>39</v>
      </c>
      <c r="D40" s="59" t="s">
        <v>67</v>
      </c>
    </row>
    <row r="41" spans="1:4" ht="18" customHeight="1" x14ac:dyDescent="0.3">
      <c r="B41" s="58"/>
      <c r="C41" s="1" t="s">
        <v>39</v>
      </c>
      <c r="D41" s="71" t="s">
        <v>49</v>
      </c>
    </row>
    <row r="42" spans="1:4" ht="18" customHeight="1" x14ac:dyDescent="0.3">
      <c r="B42" s="58"/>
      <c r="C42" s="1"/>
    </row>
    <row r="43" spans="1:4" ht="31.15" customHeight="1" x14ac:dyDescent="0.25">
      <c r="B43" s="73" t="s">
        <v>39</v>
      </c>
      <c r="C43" s="75" t="s">
        <v>77</v>
      </c>
    </row>
    <row r="44" spans="1:4" ht="27.6" customHeight="1" x14ac:dyDescent="0.25">
      <c r="B44" s="73" t="s">
        <v>39</v>
      </c>
      <c r="C44" s="75" t="s">
        <v>78</v>
      </c>
    </row>
    <row r="45" spans="1:4" ht="18" customHeight="1" x14ac:dyDescent="0.3">
      <c r="B45" s="58"/>
      <c r="D45" s="59"/>
    </row>
    <row r="46" spans="1:4" ht="18" customHeight="1" x14ac:dyDescent="0.3">
      <c r="A46" s="58">
        <v>4</v>
      </c>
      <c r="B46" s="58" t="s">
        <v>44</v>
      </c>
      <c r="D46" s="59"/>
    </row>
    <row r="47" spans="1:4" ht="18" customHeight="1" x14ac:dyDescent="0.3">
      <c r="A47" s="58"/>
      <c r="B47" s="64" t="s">
        <v>39</v>
      </c>
      <c r="C47" t="s">
        <v>71</v>
      </c>
      <c r="D47" s="59"/>
    </row>
    <row r="48" spans="1:4" ht="18" customHeight="1" x14ac:dyDescent="0.3">
      <c r="A48" s="58"/>
      <c r="B48" s="58"/>
      <c r="D48" s="59"/>
    </row>
    <row r="49" spans="2:4" ht="18" customHeight="1" x14ac:dyDescent="0.3">
      <c r="C49" s="64" t="s">
        <v>39</v>
      </c>
      <c r="D49" s="59" t="s">
        <v>72</v>
      </c>
    </row>
    <row r="50" spans="2:4" ht="18" customHeight="1" x14ac:dyDescent="0.3">
      <c r="C50" s="64" t="s">
        <v>39</v>
      </c>
      <c r="D50" s="59" t="s">
        <v>70</v>
      </c>
    </row>
    <row r="51" spans="2:4" ht="18" customHeight="1" x14ac:dyDescent="0.3">
      <c r="C51" s="64" t="s">
        <v>39</v>
      </c>
      <c r="D51" s="59" t="s">
        <v>69</v>
      </c>
    </row>
    <row r="52" spans="2:4" ht="18" customHeight="1" x14ac:dyDescent="0.3">
      <c r="C52" s="64" t="s">
        <v>39</v>
      </c>
      <c r="D52" s="71" t="s">
        <v>49</v>
      </c>
    </row>
    <row r="53" spans="2:4" ht="18" customHeight="1" x14ac:dyDescent="0.3">
      <c r="B53" s="64"/>
      <c r="D53" s="59"/>
    </row>
    <row r="54" spans="2:4" ht="18" customHeight="1" x14ac:dyDescent="0.3">
      <c r="B54" s="64"/>
      <c r="C54" t="s">
        <v>56</v>
      </c>
      <c r="D54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35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M32" sqref="M32"/>
    </sheetView>
  </sheetViews>
  <sheetFormatPr defaultColWidth="43.5703125" defaultRowHeight="12.75" x14ac:dyDescent="0.2"/>
  <cols>
    <col min="1" max="1" width="2.85546875" style="2" customWidth="1"/>
    <col min="2" max="2" width="48.42578125" style="2" customWidth="1"/>
    <col min="3" max="14" width="7.7109375" style="108" customWidth="1"/>
    <col min="15" max="15" width="9" style="108" customWidth="1"/>
    <col min="16" max="16" width="25.7109375" style="2" customWidth="1"/>
    <col min="17" max="18" width="9" style="2" customWidth="1"/>
    <col min="19" max="19" width="9.5703125" style="2" customWidth="1"/>
    <col min="20" max="16384" width="43.5703125" style="2"/>
  </cols>
  <sheetData>
    <row r="1" spans="1:16" ht="15" customHeight="1" x14ac:dyDescent="0.2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5" t="s">
        <v>18</v>
      </c>
    </row>
    <row r="2" spans="1:16" ht="24.95" customHeight="1" x14ac:dyDescent="0.2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5"/>
    </row>
    <row r="3" spans="1:16" ht="15" x14ac:dyDescent="0.2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6" ht="15" x14ac:dyDescent="0.2">
      <c r="B4" s="26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 t="s">
        <v>1</v>
      </c>
    </row>
    <row r="5" spans="1:16" ht="15" x14ac:dyDescent="0.2">
      <c r="A5" s="17" t="s">
        <v>10</v>
      </c>
      <c r="B5" s="17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6" ht="12.75" customHeight="1" x14ac:dyDescent="0.2">
      <c r="A6" s="111">
        <v>1</v>
      </c>
      <c r="B6" s="51" t="s">
        <v>79</v>
      </c>
      <c r="C6" s="109">
        <v>50</v>
      </c>
      <c r="D6" s="109">
        <v>70</v>
      </c>
      <c r="E6" s="109">
        <v>150</v>
      </c>
      <c r="F6" s="109">
        <v>100</v>
      </c>
      <c r="G6" s="109">
        <v>50</v>
      </c>
      <c r="H6" s="109">
        <v>50</v>
      </c>
      <c r="I6" s="109">
        <v>50</v>
      </c>
      <c r="J6" s="109">
        <v>50</v>
      </c>
      <c r="K6" s="109">
        <v>60</v>
      </c>
      <c r="L6" s="109">
        <v>120</v>
      </c>
      <c r="M6" s="109">
        <v>250</v>
      </c>
      <c r="N6" s="109">
        <v>200</v>
      </c>
      <c r="O6" s="103">
        <f>SUM(C6:N6)</f>
        <v>1200</v>
      </c>
    </row>
    <row r="7" spans="1:16" ht="12.75" customHeight="1" x14ac:dyDescent="0.2">
      <c r="A7" s="111">
        <v>2</v>
      </c>
      <c r="B7" s="51" t="s">
        <v>80</v>
      </c>
      <c r="C7" s="109">
        <v>200</v>
      </c>
      <c r="D7" s="109">
        <v>100</v>
      </c>
      <c r="E7" s="109">
        <v>500</v>
      </c>
      <c r="F7" s="109">
        <v>300</v>
      </c>
      <c r="G7" s="109">
        <v>100</v>
      </c>
      <c r="H7" s="109">
        <v>100</v>
      </c>
      <c r="I7" s="109">
        <v>100</v>
      </c>
      <c r="J7" s="109">
        <v>100</v>
      </c>
      <c r="K7" s="109">
        <v>100</v>
      </c>
      <c r="L7" s="109">
        <v>400</v>
      </c>
      <c r="M7" s="109">
        <v>1500</v>
      </c>
      <c r="N7" s="109">
        <v>1000</v>
      </c>
      <c r="O7" s="103">
        <f t="shared" ref="O7:O8" si="0">SUM(C7:N7)</f>
        <v>4500</v>
      </c>
    </row>
    <row r="8" spans="1:16" ht="12.75" customHeight="1" x14ac:dyDescent="0.2">
      <c r="A8" s="111">
        <v>3</v>
      </c>
      <c r="B8" s="51" t="s">
        <v>81</v>
      </c>
      <c r="C8" s="109">
        <v>30</v>
      </c>
      <c r="D8" s="109">
        <v>30</v>
      </c>
      <c r="E8" s="109">
        <v>100</v>
      </c>
      <c r="F8" s="109">
        <v>30</v>
      </c>
      <c r="G8" s="109">
        <v>30</v>
      </c>
      <c r="H8" s="109">
        <v>30</v>
      </c>
      <c r="I8" s="109">
        <v>30</v>
      </c>
      <c r="J8" s="109">
        <v>30</v>
      </c>
      <c r="K8" s="109">
        <v>30</v>
      </c>
      <c r="L8" s="109">
        <v>30</v>
      </c>
      <c r="M8" s="109">
        <v>200</v>
      </c>
      <c r="N8" s="109">
        <v>200</v>
      </c>
      <c r="O8" s="103">
        <f t="shared" si="0"/>
        <v>770</v>
      </c>
    </row>
    <row r="9" spans="1:16" ht="12.75" customHeight="1" x14ac:dyDescent="0.2">
      <c r="A9" s="111">
        <v>4</v>
      </c>
      <c r="B9" s="51" t="s">
        <v>87</v>
      </c>
      <c r="C9" s="109">
        <v>50</v>
      </c>
      <c r="D9" s="109">
        <v>50</v>
      </c>
      <c r="E9" s="109">
        <v>150</v>
      </c>
      <c r="F9" s="109">
        <v>50</v>
      </c>
      <c r="G9" s="109">
        <v>50</v>
      </c>
      <c r="H9" s="109">
        <v>50</v>
      </c>
      <c r="I9" s="109">
        <v>50</v>
      </c>
      <c r="J9" s="109">
        <v>50</v>
      </c>
      <c r="K9" s="109">
        <v>50</v>
      </c>
      <c r="L9" s="109">
        <v>50</v>
      </c>
      <c r="M9" s="109">
        <v>200</v>
      </c>
      <c r="N9" s="109">
        <v>150</v>
      </c>
      <c r="O9" s="103">
        <f t="shared" ref="O9:O16" si="1">SUM(C9:N9)</f>
        <v>950</v>
      </c>
    </row>
    <row r="10" spans="1:16" ht="12.75" customHeight="1" x14ac:dyDescent="0.2">
      <c r="A10" s="111">
        <v>5</v>
      </c>
      <c r="B10" s="51" t="s">
        <v>88</v>
      </c>
      <c r="C10" s="109">
        <v>50</v>
      </c>
      <c r="D10" s="109">
        <v>50</v>
      </c>
      <c r="E10" s="109">
        <v>100</v>
      </c>
      <c r="F10" s="109">
        <v>50</v>
      </c>
      <c r="G10" s="109">
        <v>50</v>
      </c>
      <c r="H10" s="109">
        <v>50</v>
      </c>
      <c r="I10" s="109">
        <v>50</v>
      </c>
      <c r="J10" s="109">
        <v>50</v>
      </c>
      <c r="K10" s="109">
        <v>50</v>
      </c>
      <c r="L10" s="109">
        <v>50</v>
      </c>
      <c r="M10" s="109">
        <v>150</v>
      </c>
      <c r="N10" s="109">
        <v>100</v>
      </c>
      <c r="O10" s="103">
        <f t="shared" si="1"/>
        <v>800</v>
      </c>
    </row>
    <row r="11" spans="1:16" ht="12.75" customHeight="1" x14ac:dyDescent="0.2">
      <c r="A11" s="111">
        <v>6</v>
      </c>
      <c r="B11" s="51" t="s">
        <v>82</v>
      </c>
      <c r="C11" s="109">
        <v>300</v>
      </c>
      <c r="D11" s="109">
        <v>200</v>
      </c>
      <c r="E11" s="109">
        <v>5000</v>
      </c>
      <c r="F11" s="109">
        <v>500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200</v>
      </c>
      <c r="M11" s="109">
        <v>300</v>
      </c>
      <c r="N11" s="109">
        <v>300</v>
      </c>
      <c r="O11" s="103">
        <f t="shared" si="1"/>
        <v>7300</v>
      </c>
    </row>
    <row r="12" spans="1:16" ht="12.75" customHeight="1" x14ac:dyDescent="0.2">
      <c r="A12" s="111">
        <v>7</v>
      </c>
      <c r="B12" s="51" t="s">
        <v>83</v>
      </c>
      <c r="C12" s="109">
        <v>30</v>
      </c>
      <c r="D12" s="109">
        <v>30</v>
      </c>
      <c r="E12" s="109">
        <v>50</v>
      </c>
      <c r="F12" s="109">
        <v>30</v>
      </c>
      <c r="G12" s="109">
        <v>30</v>
      </c>
      <c r="H12" s="109">
        <v>30</v>
      </c>
      <c r="I12" s="109">
        <v>30</v>
      </c>
      <c r="J12" s="109">
        <v>30</v>
      </c>
      <c r="K12" s="109">
        <v>50</v>
      </c>
      <c r="L12" s="109">
        <v>30</v>
      </c>
      <c r="M12" s="109">
        <v>50</v>
      </c>
      <c r="N12" s="109">
        <v>30</v>
      </c>
      <c r="O12" s="103">
        <f t="shared" si="1"/>
        <v>420</v>
      </c>
    </row>
    <row r="13" spans="1:16" ht="12.75" customHeight="1" x14ac:dyDescent="0.2">
      <c r="A13" s="111">
        <v>8</v>
      </c>
      <c r="B13" s="51" t="s">
        <v>84</v>
      </c>
      <c r="C13" s="109">
        <v>20</v>
      </c>
      <c r="D13" s="109">
        <v>20</v>
      </c>
      <c r="E13" s="109">
        <v>100</v>
      </c>
      <c r="F13" s="109">
        <v>15</v>
      </c>
      <c r="G13" s="109">
        <v>15</v>
      </c>
      <c r="H13" s="109">
        <v>15</v>
      </c>
      <c r="I13" s="109">
        <v>15</v>
      </c>
      <c r="J13" s="109">
        <v>15</v>
      </c>
      <c r="K13" s="109">
        <v>15</v>
      </c>
      <c r="L13" s="109">
        <v>20</v>
      </c>
      <c r="M13" s="109">
        <v>100</v>
      </c>
      <c r="N13" s="109">
        <v>100</v>
      </c>
      <c r="O13" s="103">
        <f t="shared" si="1"/>
        <v>450</v>
      </c>
    </row>
    <row r="14" spans="1:16" ht="12.75" customHeight="1" x14ac:dyDescent="0.2">
      <c r="A14" s="111">
        <v>9</v>
      </c>
      <c r="B14" s="51" t="s">
        <v>85</v>
      </c>
      <c r="C14" s="109">
        <v>150</v>
      </c>
      <c r="D14" s="109">
        <v>80</v>
      </c>
      <c r="E14" s="109">
        <v>500</v>
      </c>
      <c r="F14" s="109">
        <v>150</v>
      </c>
      <c r="G14" s="109">
        <v>80</v>
      </c>
      <c r="H14" s="109">
        <v>80</v>
      </c>
      <c r="I14" s="109">
        <v>80</v>
      </c>
      <c r="J14" s="109">
        <v>80</v>
      </c>
      <c r="K14" s="109">
        <v>100</v>
      </c>
      <c r="L14" s="109">
        <v>500</v>
      </c>
      <c r="M14" s="109">
        <v>1000</v>
      </c>
      <c r="N14" s="109">
        <v>1000</v>
      </c>
      <c r="O14" s="103">
        <f t="shared" si="1"/>
        <v>3800</v>
      </c>
    </row>
    <row r="15" spans="1:16" ht="12.75" customHeight="1" x14ac:dyDescent="0.2">
      <c r="A15" s="111">
        <v>10</v>
      </c>
      <c r="B15" s="51" t="s">
        <v>86</v>
      </c>
      <c r="C15" s="109">
        <v>10</v>
      </c>
      <c r="D15" s="109">
        <v>10</v>
      </c>
      <c r="E15" s="109">
        <v>10</v>
      </c>
      <c r="F15" s="109">
        <v>10</v>
      </c>
      <c r="G15" s="109">
        <v>10</v>
      </c>
      <c r="H15" s="109">
        <v>10</v>
      </c>
      <c r="I15" s="109">
        <v>10</v>
      </c>
      <c r="J15" s="109">
        <v>10</v>
      </c>
      <c r="K15" s="109">
        <v>10</v>
      </c>
      <c r="L15" s="109">
        <v>10</v>
      </c>
      <c r="M15" s="109">
        <v>50</v>
      </c>
      <c r="N15" s="109">
        <v>50</v>
      </c>
      <c r="O15" s="103">
        <f t="shared" si="1"/>
        <v>200</v>
      </c>
    </row>
    <row r="16" spans="1:16" ht="12.75" customHeight="1" x14ac:dyDescent="0.2">
      <c r="A16" s="111">
        <v>11</v>
      </c>
      <c r="B16" s="51" t="s">
        <v>89</v>
      </c>
      <c r="C16" s="109"/>
      <c r="D16" s="109">
        <v>50</v>
      </c>
      <c r="E16" s="109">
        <v>40</v>
      </c>
      <c r="F16" s="109"/>
      <c r="G16" s="109">
        <v>30</v>
      </c>
      <c r="H16" s="109"/>
      <c r="I16" s="109"/>
      <c r="J16" s="109"/>
      <c r="K16" s="109"/>
      <c r="L16" s="109">
        <v>40</v>
      </c>
      <c r="M16" s="109">
        <v>50</v>
      </c>
      <c r="N16" s="109">
        <v>30</v>
      </c>
      <c r="O16" s="103">
        <f t="shared" si="1"/>
        <v>240</v>
      </c>
    </row>
    <row r="17" spans="1:17" ht="12.75" customHeight="1" x14ac:dyDescent="0.2">
      <c r="A17" s="111"/>
      <c r="B17" s="51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3"/>
    </row>
    <row r="18" spans="1:17" ht="12.75" customHeight="1" x14ac:dyDescent="0.2">
      <c r="A18" s="111"/>
      <c r="B18" s="51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3"/>
    </row>
    <row r="19" spans="1:17" ht="15" x14ac:dyDescent="0.2">
      <c r="A19" s="17" t="s">
        <v>31</v>
      </c>
      <c r="B19" s="17"/>
      <c r="C19" s="103">
        <f>SUM(C6:C18)</f>
        <v>890</v>
      </c>
      <c r="D19" s="103">
        <f>SUM(D6:D18)</f>
        <v>690</v>
      </c>
      <c r="E19" s="103">
        <f>SUM(E6:E18)</f>
        <v>6700</v>
      </c>
      <c r="F19" s="103">
        <f>SUM(F6:F18)</f>
        <v>1235</v>
      </c>
      <c r="G19" s="103">
        <f>SUM(G6:G18)</f>
        <v>545</v>
      </c>
      <c r="H19" s="103">
        <f>SUM(H6:H18)</f>
        <v>515</v>
      </c>
      <c r="I19" s="103">
        <f>SUM(I6:I18)</f>
        <v>515</v>
      </c>
      <c r="J19" s="103">
        <f>SUM(J6:J18)</f>
        <v>515</v>
      </c>
      <c r="K19" s="103">
        <f>SUM(K6:K18)</f>
        <v>565</v>
      </c>
      <c r="L19" s="103">
        <f>SUM(L6:L18)</f>
        <v>1450</v>
      </c>
      <c r="M19" s="103">
        <f>SUM(M6:M18)</f>
        <v>3850</v>
      </c>
      <c r="N19" s="103">
        <f>SUM(N6:N18)</f>
        <v>3160</v>
      </c>
      <c r="O19" s="103">
        <f>SUM(C19:N19)</f>
        <v>20630</v>
      </c>
      <c r="Q19" s="8"/>
    </row>
    <row r="20" spans="1:17" ht="13.5" customHeight="1" x14ac:dyDescent="0.2">
      <c r="O20" s="110"/>
    </row>
    <row r="21" spans="1:17" ht="15" x14ac:dyDescent="0.2">
      <c r="A21" s="20" t="s">
        <v>26</v>
      </c>
      <c r="B21" s="20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</row>
    <row r="22" spans="1:17" ht="12.75" customHeight="1" x14ac:dyDescent="0.2">
      <c r="A22" s="111">
        <v>1</v>
      </c>
      <c r="B22" s="51" t="s">
        <v>79</v>
      </c>
      <c r="C22" s="109">
        <v>200</v>
      </c>
      <c r="D22" s="109">
        <v>300</v>
      </c>
      <c r="E22" s="109">
        <v>0</v>
      </c>
      <c r="F22" s="109">
        <v>0</v>
      </c>
      <c r="G22" s="109">
        <v>50</v>
      </c>
      <c r="H22" s="109">
        <v>50</v>
      </c>
      <c r="I22" s="109">
        <v>50</v>
      </c>
      <c r="J22" s="109">
        <v>50</v>
      </c>
      <c r="K22" s="109">
        <v>50</v>
      </c>
      <c r="L22" s="109">
        <v>200</v>
      </c>
      <c r="M22" s="109">
        <v>250</v>
      </c>
      <c r="N22" s="109">
        <v>0</v>
      </c>
      <c r="O22" s="107">
        <f>SUM(C22:N22)</f>
        <v>1200</v>
      </c>
    </row>
    <row r="23" spans="1:17" ht="12.75" customHeight="1" x14ac:dyDescent="0.2">
      <c r="A23" s="111">
        <v>2</v>
      </c>
      <c r="B23" s="51" t="s">
        <v>80</v>
      </c>
      <c r="C23" s="109">
        <v>300</v>
      </c>
      <c r="D23" s="109">
        <v>200</v>
      </c>
      <c r="E23" s="109">
        <v>0</v>
      </c>
      <c r="F23" s="109">
        <v>0</v>
      </c>
      <c r="G23" s="109">
        <v>700</v>
      </c>
      <c r="H23" s="109">
        <v>700</v>
      </c>
      <c r="I23" s="109">
        <v>700</v>
      </c>
      <c r="J23" s="109">
        <v>700</v>
      </c>
      <c r="K23" s="109">
        <v>700</v>
      </c>
      <c r="L23" s="109">
        <v>0</v>
      </c>
      <c r="M23" s="109">
        <v>500</v>
      </c>
      <c r="N23" s="109">
        <v>0</v>
      </c>
      <c r="O23" s="107">
        <f t="shared" ref="O23:O32" si="2">SUM(C23:N23)</f>
        <v>4500</v>
      </c>
    </row>
    <row r="24" spans="1:17" ht="12.75" customHeight="1" x14ac:dyDescent="0.2">
      <c r="A24" s="111">
        <v>3</v>
      </c>
      <c r="B24" s="51" t="s">
        <v>81</v>
      </c>
      <c r="C24" s="109">
        <v>50</v>
      </c>
      <c r="D24" s="109">
        <v>140</v>
      </c>
      <c r="E24" s="109">
        <v>0</v>
      </c>
      <c r="F24" s="109">
        <v>0</v>
      </c>
      <c r="G24" s="109">
        <v>20</v>
      </c>
      <c r="H24" s="109">
        <v>20</v>
      </c>
      <c r="I24" s="109">
        <v>20</v>
      </c>
      <c r="J24" s="109">
        <v>20</v>
      </c>
      <c r="K24" s="109">
        <v>100</v>
      </c>
      <c r="L24" s="109">
        <v>100</v>
      </c>
      <c r="M24" s="109">
        <v>200</v>
      </c>
      <c r="N24" s="109">
        <v>100</v>
      </c>
      <c r="O24" s="107">
        <f t="shared" si="2"/>
        <v>770</v>
      </c>
    </row>
    <row r="25" spans="1:17" ht="12.75" customHeight="1" x14ac:dyDescent="0.2">
      <c r="A25" s="111">
        <v>4</v>
      </c>
      <c r="B25" s="51" t="s">
        <v>87</v>
      </c>
      <c r="C25" s="109">
        <v>50</v>
      </c>
      <c r="D25" s="109">
        <v>100</v>
      </c>
      <c r="E25" s="109">
        <v>0</v>
      </c>
      <c r="F25" s="109">
        <v>0</v>
      </c>
      <c r="G25" s="109">
        <v>100</v>
      </c>
      <c r="H25" s="109">
        <v>100</v>
      </c>
      <c r="I25" s="109">
        <v>100</v>
      </c>
      <c r="J25" s="109">
        <v>100</v>
      </c>
      <c r="K25" s="109">
        <v>100</v>
      </c>
      <c r="L25" s="109">
        <v>100</v>
      </c>
      <c r="M25" s="109">
        <v>200</v>
      </c>
      <c r="N25" s="109">
        <v>0</v>
      </c>
      <c r="O25" s="107">
        <f t="shared" si="2"/>
        <v>950</v>
      </c>
    </row>
    <row r="26" spans="1:17" ht="12.75" customHeight="1" x14ac:dyDescent="0.2">
      <c r="A26" s="111">
        <v>5</v>
      </c>
      <c r="B26" s="51" t="s">
        <v>88</v>
      </c>
      <c r="C26" s="109">
        <v>30</v>
      </c>
      <c r="D26" s="109">
        <v>100</v>
      </c>
      <c r="E26" s="109">
        <v>0</v>
      </c>
      <c r="F26" s="109">
        <v>0</v>
      </c>
      <c r="G26" s="109">
        <v>80</v>
      </c>
      <c r="H26" s="109">
        <v>80</v>
      </c>
      <c r="I26" s="109">
        <v>80</v>
      </c>
      <c r="J26" s="109">
        <v>80</v>
      </c>
      <c r="K26" s="109">
        <v>80</v>
      </c>
      <c r="L26" s="109">
        <v>100</v>
      </c>
      <c r="M26" s="109">
        <v>170</v>
      </c>
      <c r="N26" s="109">
        <v>0</v>
      </c>
      <c r="O26" s="107">
        <f t="shared" si="2"/>
        <v>800</v>
      </c>
    </row>
    <row r="27" spans="1:17" ht="12.75" customHeight="1" x14ac:dyDescent="0.2">
      <c r="A27" s="111">
        <v>6</v>
      </c>
      <c r="B27" s="51" t="s">
        <v>82</v>
      </c>
      <c r="C27" s="109">
        <v>0</v>
      </c>
      <c r="D27" s="109">
        <v>6000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1300</v>
      </c>
      <c r="M27" s="109">
        <v>0</v>
      </c>
      <c r="N27" s="109">
        <v>0</v>
      </c>
      <c r="O27" s="107">
        <f t="shared" si="2"/>
        <v>7300</v>
      </c>
    </row>
    <row r="28" spans="1:17" ht="12.75" customHeight="1" x14ac:dyDescent="0.2">
      <c r="A28" s="111">
        <v>7</v>
      </c>
      <c r="B28" s="51" t="s">
        <v>83</v>
      </c>
      <c r="C28" s="109">
        <v>0</v>
      </c>
      <c r="D28" s="109">
        <v>0</v>
      </c>
      <c r="E28" s="109">
        <v>0</v>
      </c>
      <c r="F28" s="109">
        <v>0</v>
      </c>
      <c r="G28" s="109">
        <v>100</v>
      </c>
      <c r="H28" s="109">
        <v>100</v>
      </c>
      <c r="I28" s="109">
        <v>100</v>
      </c>
      <c r="J28" s="109">
        <v>120</v>
      </c>
      <c r="K28" s="109">
        <v>0</v>
      </c>
      <c r="L28" s="109">
        <v>0</v>
      </c>
      <c r="M28" s="109">
        <v>0</v>
      </c>
      <c r="N28" s="109">
        <v>0</v>
      </c>
      <c r="O28" s="107">
        <f t="shared" si="2"/>
        <v>420</v>
      </c>
    </row>
    <row r="29" spans="1:17" ht="12.75" customHeight="1" x14ac:dyDescent="0.2">
      <c r="A29" s="111">
        <v>8</v>
      </c>
      <c r="B29" s="51" t="s">
        <v>84</v>
      </c>
      <c r="C29" s="109">
        <v>0</v>
      </c>
      <c r="D29" s="109">
        <v>100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50</v>
      </c>
      <c r="K29" s="109">
        <v>100</v>
      </c>
      <c r="L29" s="109">
        <v>150</v>
      </c>
      <c r="M29" s="109">
        <v>50</v>
      </c>
      <c r="N29" s="109">
        <v>0</v>
      </c>
      <c r="O29" s="107">
        <f t="shared" si="2"/>
        <v>450</v>
      </c>
    </row>
    <row r="30" spans="1:17" ht="12.75" customHeight="1" x14ac:dyDescent="0.2">
      <c r="A30" s="111">
        <v>9</v>
      </c>
      <c r="B30" s="51" t="s">
        <v>85</v>
      </c>
      <c r="C30" s="109">
        <v>0</v>
      </c>
      <c r="D30" s="109">
        <v>0</v>
      </c>
      <c r="E30" s="109">
        <v>0</v>
      </c>
      <c r="F30" s="109">
        <v>0</v>
      </c>
      <c r="G30" s="109">
        <v>500</v>
      </c>
      <c r="H30" s="109">
        <v>500</v>
      </c>
      <c r="I30" s="109">
        <v>500</v>
      </c>
      <c r="J30" s="109">
        <v>500</v>
      </c>
      <c r="K30" s="109">
        <v>500</v>
      </c>
      <c r="L30" s="109">
        <v>500</v>
      </c>
      <c r="M30" s="109">
        <v>800</v>
      </c>
      <c r="N30" s="109">
        <v>0</v>
      </c>
      <c r="O30" s="107">
        <f t="shared" si="2"/>
        <v>3800</v>
      </c>
    </row>
    <row r="31" spans="1:17" ht="12.75" customHeight="1" x14ac:dyDescent="0.2">
      <c r="A31" s="111">
        <v>10</v>
      </c>
      <c r="B31" s="51" t="s">
        <v>86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200</v>
      </c>
      <c r="L31" s="109">
        <v>0</v>
      </c>
      <c r="M31" s="109">
        <v>0</v>
      </c>
      <c r="N31" s="109">
        <v>0</v>
      </c>
      <c r="O31" s="107">
        <f t="shared" si="2"/>
        <v>200</v>
      </c>
    </row>
    <row r="32" spans="1:17" ht="12.75" customHeight="1" x14ac:dyDescent="0.2">
      <c r="A32" s="111">
        <v>11</v>
      </c>
      <c r="B32" s="51" t="s">
        <v>90</v>
      </c>
      <c r="C32" s="109">
        <v>120</v>
      </c>
      <c r="D32" s="109"/>
      <c r="E32" s="109"/>
      <c r="F32" s="109"/>
      <c r="G32" s="109"/>
      <c r="H32" s="109"/>
      <c r="I32" s="109"/>
      <c r="J32" s="109"/>
      <c r="K32" s="109">
        <v>120</v>
      </c>
      <c r="L32" s="109"/>
      <c r="M32" s="109"/>
      <c r="N32" s="109"/>
      <c r="O32" s="107">
        <f t="shared" si="2"/>
        <v>240</v>
      </c>
    </row>
    <row r="33" spans="1:15" ht="12.75" customHeight="1" x14ac:dyDescent="0.2">
      <c r="A33" s="111"/>
      <c r="B33" s="51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7"/>
    </row>
    <row r="34" spans="1:15" ht="12.75" customHeight="1" x14ac:dyDescent="0.2">
      <c r="A34" s="111"/>
      <c r="B34" s="10"/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7">
        <f t="shared" ref="O25:O35" si="3">SUM(C34:N34)</f>
        <v>0</v>
      </c>
    </row>
    <row r="35" spans="1:15" ht="15" x14ac:dyDescent="0.2">
      <c r="A35" s="20" t="s">
        <v>30</v>
      </c>
      <c r="B35" s="20"/>
      <c r="C35" s="107">
        <f>SUM(C22:C34)</f>
        <v>750</v>
      </c>
      <c r="D35" s="107">
        <f t="shared" ref="D35:N35" si="4">SUM(D22:D34)</f>
        <v>6940</v>
      </c>
      <c r="E35" s="107">
        <f t="shared" si="4"/>
        <v>0</v>
      </c>
      <c r="F35" s="107">
        <f t="shared" si="4"/>
        <v>0</v>
      </c>
      <c r="G35" s="107">
        <f t="shared" si="4"/>
        <v>1550</v>
      </c>
      <c r="H35" s="107">
        <f t="shared" si="4"/>
        <v>1550</v>
      </c>
      <c r="I35" s="107">
        <f t="shared" si="4"/>
        <v>1550</v>
      </c>
      <c r="J35" s="107">
        <f t="shared" si="4"/>
        <v>1620</v>
      </c>
      <c r="K35" s="107">
        <f t="shared" si="4"/>
        <v>1950</v>
      </c>
      <c r="L35" s="107">
        <f t="shared" si="4"/>
        <v>2450</v>
      </c>
      <c r="M35" s="107">
        <f t="shared" si="4"/>
        <v>2170</v>
      </c>
      <c r="N35" s="107">
        <f t="shared" si="4"/>
        <v>100</v>
      </c>
      <c r="O35" s="107">
        <f t="shared" si="3"/>
        <v>20630</v>
      </c>
    </row>
  </sheetData>
  <mergeCells count="5">
    <mergeCell ref="C21:O21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61"/>
  <sheetViews>
    <sheetView tabSelected="1" zoomScaleNormal="100" workbookViewId="0">
      <pane xSplit="4" ySplit="5" topLeftCell="E15" activePane="bottomRight" state="frozen"/>
      <selection pane="topRight" activeCell="D1" sqref="D1"/>
      <selection pane="bottomLeft" activeCell="A6" sqref="A6"/>
      <selection pane="bottomRight" activeCell="B21" sqref="B21"/>
    </sheetView>
  </sheetViews>
  <sheetFormatPr defaultColWidth="9.140625" defaultRowHeight="12.75" x14ac:dyDescent="0.2"/>
  <cols>
    <col min="1" max="1" width="2.85546875" style="2" customWidth="1"/>
    <col min="2" max="2" width="57.140625" style="2" customWidth="1"/>
    <col min="3" max="3" width="15.85546875" style="108" customWidth="1"/>
    <col min="4" max="4" width="0.28515625" style="2" customWidth="1"/>
    <col min="5" max="16" width="7.85546875" style="108" customWidth="1"/>
    <col min="17" max="17" width="8.85546875" style="108" customWidth="1"/>
    <col min="18" max="16384" width="9.140625" style="2"/>
  </cols>
  <sheetData>
    <row r="1" spans="1:18" ht="15" customHeight="1" x14ac:dyDescent="0.2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5"/>
    </row>
    <row r="2" spans="1:18" ht="24.95" customHeight="1" x14ac:dyDescent="0.2">
      <c r="A2" s="82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5"/>
    </row>
    <row r="3" spans="1:18" ht="15" customHeight="1" x14ac:dyDescent="0.2">
      <c r="A3" s="85" t="s">
        <v>20</v>
      </c>
      <c r="B3" s="85"/>
      <c r="C3" s="44"/>
      <c r="D3" s="80"/>
      <c r="E3" s="86" t="s">
        <v>0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8" x14ac:dyDescent="0.2">
      <c r="B4" s="24"/>
      <c r="C4" s="127"/>
      <c r="D4" s="81"/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2" t="s">
        <v>1</v>
      </c>
    </row>
    <row r="5" spans="1:18" ht="34.15" customHeight="1" x14ac:dyDescent="0.2">
      <c r="A5" s="9" t="s">
        <v>11</v>
      </c>
      <c r="B5" s="9"/>
      <c r="C5" s="56" t="s">
        <v>37</v>
      </c>
      <c r="D5" s="8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8" x14ac:dyDescent="0.2">
      <c r="A6" s="111">
        <v>1</v>
      </c>
      <c r="B6" s="51" t="s">
        <v>79</v>
      </c>
      <c r="C6" s="32">
        <v>35</v>
      </c>
      <c r="D6" s="81"/>
      <c r="E6" s="109">
        <f>$C$6*'წარმოების - გაყიდვების პროგნოზი'!C6</f>
        <v>1750</v>
      </c>
      <c r="F6" s="109">
        <f>$C$6*'წარმოების - გაყიდვების პროგნოზი'!D6</f>
        <v>2450</v>
      </c>
      <c r="G6" s="109">
        <f>$C$6*'წარმოების - გაყიდვების პროგნოზი'!E6</f>
        <v>5250</v>
      </c>
      <c r="H6" s="109">
        <f>$C$6*'წარმოების - გაყიდვების პროგნოზი'!F6</f>
        <v>3500</v>
      </c>
      <c r="I6" s="109">
        <f>$C$6*'წარმოების - გაყიდვების პროგნოზი'!G6</f>
        <v>1750</v>
      </c>
      <c r="J6" s="109">
        <f>$C$6*'წარმოების - გაყიდვების პროგნოზი'!H6</f>
        <v>1750</v>
      </c>
      <c r="K6" s="109">
        <f>$C$6*'წარმოების - გაყიდვების პროგნოზი'!I6</f>
        <v>1750</v>
      </c>
      <c r="L6" s="109">
        <f>$C$6*'წარმოების - გაყიდვების პროგნოზი'!J6</f>
        <v>1750</v>
      </c>
      <c r="M6" s="109">
        <f>$C$6*'წარმოების - გაყიდვების პროგნოზი'!K6</f>
        <v>2100</v>
      </c>
      <c r="N6" s="109">
        <f>$C$6*'წარმოების - გაყიდვების პროგნოზი'!L6</f>
        <v>4200</v>
      </c>
      <c r="O6" s="109">
        <f>$C$6*'წარმოების - გაყიდვების პროგნოზი'!M6</f>
        <v>8750</v>
      </c>
      <c r="P6" s="109">
        <f>$C$6*'წარმოების - გაყიდვების პროგნოზი'!N6</f>
        <v>7000</v>
      </c>
      <c r="Q6" s="113">
        <f>SUM(E6:P6)</f>
        <v>42000</v>
      </c>
    </row>
    <row r="7" spans="1:18" x14ac:dyDescent="0.2">
      <c r="A7" s="111">
        <v>2</v>
      </c>
      <c r="B7" s="51" t="s">
        <v>80</v>
      </c>
      <c r="C7" s="32">
        <v>10</v>
      </c>
      <c r="D7" s="81"/>
      <c r="E7" s="109">
        <f>$C$7*'წარმოების - გაყიდვების პროგნოზი'!C7</f>
        <v>2000</v>
      </c>
      <c r="F7" s="109">
        <f>$C$7*'წარმოების - გაყიდვების პროგნოზი'!D7</f>
        <v>1000</v>
      </c>
      <c r="G7" s="109">
        <f>$C$7*'წარმოების - გაყიდვების პროგნოზი'!E7</f>
        <v>5000</v>
      </c>
      <c r="H7" s="109">
        <f>$C$7*'წარმოების - გაყიდვების პროგნოზი'!F7</f>
        <v>3000</v>
      </c>
      <c r="I7" s="109">
        <f>$C$7*'წარმოების - გაყიდვების პროგნოზი'!G7</f>
        <v>1000</v>
      </c>
      <c r="J7" s="109">
        <f>$C$7*'წარმოების - გაყიდვების პროგნოზი'!H7</f>
        <v>1000</v>
      </c>
      <c r="K7" s="109">
        <f>$C$7*'წარმოების - გაყიდვების პროგნოზი'!I7</f>
        <v>1000</v>
      </c>
      <c r="L7" s="109">
        <f>$C$7*'წარმოების - გაყიდვების პროგნოზი'!J7</f>
        <v>1000</v>
      </c>
      <c r="M7" s="109">
        <f>$C$7*'წარმოების - გაყიდვების პროგნოზი'!K7</f>
        <v>1000</v>
      </c>
      <c r="N7" s="109">
        <f>$C$7*'წარმოების - გაყიდვების პროგნოზი'!L7</f>
        <v>4000</v>
      </c>
      <c r="O7" s="109">
        <f>$C$7*'წარმოების - გაყიდვების პროგნოზი'!M7</f>
        <v>15000</v>
      </c>
      <c r="P7" s="109">
        <f>$C$7*'წარმოების - გაყიდვების პროგნოზი'!N7</f>
        <v>10000</v>
      </c>
      <c r="Q7" s="113">
        <f t="shared" ref="Q7:Q16" si="0">SUM(E7:P7)</f>
        <v>45000</v>
      </c>
    </row>
    <row r="8" spans="1:18" x14ac:dyDescent="0.2">
      <c r="A8" s="111">
        <v>3</v>
      </c>
      <c r="B8" s="51" t="s">
        <v>81</v>
      </c>
      <c r="C8" s="32">
        <v>35</v>
      </c>
      <c r="D8" s="81"/>
      <c r="E8" s="109">
        <f>$C$8*'წარმოების - გაყიდვების პროგნოზი'!C8</f>
        <v>1050</v>
      </c>
      <c r="F8" s="109">
        <f>$C$8*'წარმოების - გაყიდვების პროგნოზი'!D8</f>
        <v>1050</v>
      </c>
      <c r="G8" s="109">
        <f>$C$8*'წარმოების - გაყიდვების პროგნოზი'!E8</f>
        <v>3500</v>
      </c>
      <c r="H8" s="109">
        <f>$C$8*'წარმოების - გაყიდვების პროგნოზი'!F8</f>
        <v>1050</v>
      </c>
      <c r="I8" s="109">
        <f>$C$8*'წარმოების - გაყიდვების პროგნოზი'!G8</f>
        <v>1050</v>
      </c>
      <c r="J8" s="109">
        <f>$C$8*'წარმოების - გაყიდვების პროგნოზი'!H8</f>
        <v>1050</v>
      </c>
      <c r="K8" s="109">
        <f>$C$8*'წარმოების - გაყიდვების პროგნოზი'!I8</f>
        <v>1050</v>
      </c>
      <c r="L8" s="109">
        <f>$C$8*'წარმოების - გაყიდვების პროგნოზი'!J8</f>
        <v>1050</v>
      </c>
      <c r="M8" s="109">
        <f>$C$8*'წარმოების - გაყიდვების პროგნოზი'!K8</f>
        <v>1050</v>
      </c>
      <c r="N8" s="109">
        <f>$C$8*'წარმოების - გაყიდვების პროგნოზი'!L8</f>
        <v>1050</v>
      </c>
      <c r="O8" s="109">
        <f>$C$8*'წარმოების - გაყიდვების პროგნოზი'!M8</f>
        <v>7000</v>
      </c>
      <c r="P8" s="109">
        <f>$C$8*'წარმოების - გაყიდვების პროგნოზი'!N8</f>
        <v>7000</v>
      </c>
      <c r="Q8" s="113">
        <f t="shared" si="0"/>
        <v>26950</v>
      </c>
    </row>
    <row r="9" spans="1:18" x14ac:dyDescent="0.2">
      <c r="A9" s="111">
        <v>4</v>
      </c>
      <c r="B9" s="51" t="s">
        <v>87</v>
      </c>
      <c r="C9" s="32">
        <v>30</v>
      </c>
      <c r="D9" s="81"/>
      <c r="E9" s="109">
        <f>$C$9*'წარმოების - გაყიდვების პროგნოზი'!C9</f>
        <v>1500</v>
      </c>
      <c r="F9" s="109">
        <f>$C$9*'წარმოების - გაყიდვების პროგნოზი'!D9</f>
        <v>1500</v>
      </c>
      <c r="G9" s="109">
        <f>$C$9*'წარმოების - გაყიდვების პროგნოზი'!E9</f>
        <v>4500</v>
      </c>
      <c r="H9" s="109">
        <f>$C$9*'წარმოების - გაყიდვების პროგნოზი'!F9</f>
        <v>1500</v>
      </c>
      <c r="I9" s="109">
        <f>$C$9*'წარმოების - გაყიდვების პროგნოზი'!G9</f>
        <v>1500</v>
      </c>
      <c r="J9" s="109">
        <f>$C$9*'წარმოების - გაყიდვების პროგნოზი'!H9</f>
        <v>1500</v>
      </c>
      <c r="K9" s="109">
        <f>$C$9*'წარმოების - გაყიდვების პროგნოზი'!I9</f>
        <v>1500</v>
      </c>
      <c r="L9" s="109">
        <f>$C$9*'წარმოების - გაყიდვების პროგნოზი'!J9</f>
        <v>1500</v>
      </c>
      <c r="M9" s="109">
        <f>$C$9*'წარმოების - გაყიდვების პროგნოზი'!K9</f>
        <v>1500</v>
      </c>
      <c r="N9" s="109">
        <f>$C$9*'წარმოების - გაყიდვების პროგნოზი'!L9</f>
        <v>1500</v>
      </c>
      <c r="O9" s="109">
        <f>$C$9*'წარმოების - გაყიდვების პროგნოზი'!M9</f>
        <v>6000</v>
      </c>
      <c r="P9" s="109">
        <f>$C$9*'წარმოების - გაყიდვების პროგნოზი'!N9</f>
        <v>4500</v>
      </c>
      <c r="Q9" s="113">
        <f t="shared" si="0"/>
        <v>28500</v>
      </c>
    </row>
    <row r="10" spans="1:18" x14ac:dyDescent="0.2">
      <c r="A10" s="111">
        <v>5</v>
      </c>
      <c r="B10" s="51" t="s">
        <v>88</v>
      </c>
      <c r="C10" s="32">
        <v>45</v>
      </c>
      <c r="D10" s="81"/>
      <c r="E10" s="109">
        <f>$C$10*'წარმოების - გაყიდვების პროგნოზი'!C10</f>
        <v>2250</v>
      </c>
      <c r="F10" s="109">
        <f>$C$10*'წარმოების - გაყიდვების პროგნოზი'!D10</f>
        <v>2250</v>
      </c>
      <c r="G10" s="109">
        <f>$C$10*'წარმოების - გაყიდვების პროგნოზი'!E10</f>
        <v>4500</v>
      </c>
      <c r="H10" s="109">
        <f>$C$10*'წარმოების - გაყიდვების პროგნოზი'!F10</f>
        <v>2250</v>
      </c>
      <c r="I10" s="109">
        <f>$C$10*'წარმოების - გაყიდვების პროგნოზი'!G10</f>
        <v>2250</v>
      </c>
      <c r="J10" s="109">
        <f>$C$10*'წარმოების - გაყიდვების პროგნოზი'!H10</f>
        <v>2250</v>
      </c>
      <c r="K10" s="109">
        <f>$C$10*'წარმოების - გაყიდვების პროგნოზი'!I10</f>
        <v>2250</v>
      </c>
      <c r="L10" s="109">
        <f>$C$10*'წარმოების - გაყიდვების პროგნოზი'!J10</f>
        <v>2250</v>
      </c>
      <c r="M10" s="109">
        <f>$C$10*'წარმოების - გაყიდვების პროგნოზი'!K10</f>
        <v>2250</v>
      </c>
      <c r="N10" s="109">
        <f>$C$10*'წარმოების - გაყიდვების პროგნოზი'!L10</f>
        <v>2250</v>
      </c>
      <c r="O10" s="109">
        <f>$C$10*'წარმოების - გაყიდვების პროგნოზი'!M10</f>
        <v>6750</v>
      </c>
      <c r="P10" s="109">
        <f>$C$10*'წარმოების - გაყიდვების პროგნოზი'!N10</f>
        <v>4500</v>
      </c>
      <c r="Q10" s="113">
        <f t="shared" si="0"/>
        <v>36000</v>
      </c>
    </row>
    <row r="11" spans="1:18" x14ac:dyDescent="0.2">
      <c r="A11" s="111">
        <v>6</v>
      </c>
      <c r="B11" s="51" t="s">
        <v>82</v>
      </c>
      <c r="C11" s="32">
        <v>10</v>
      </c>
      <c r="D11" s="81"/>
      <c r="E11" s="109">
        <f>$C$11*'წარმოების - გაყიდვების პროგნოზი'!C11</f>
        <v>3000</v>
      </c>
      <c r="F11" s="109">
        <f>$C$11*'წარმოების - გაყიდვების პროგნოზი'!D11</f>
        <v>2000</v>
      </c>
      <c r="G11" s="109">
        <f>$C$11*'წარმოების - გაყიდვების პროგნოზი'!E11</f>
        <v>50000</v>
      </c>
      <c r="H11" s="109">
        <f>$C$11*'წარმოების - გაყიდვების პროგნოზი'!F11</f>
        <v>5000</v>
      </c>
      <c r="I11" s="109">
        <f>$C$11*'წარმოების - გაყიდვების პროგნოზი'!G11</f>
        <v>1000</v>
      </c>
      <c r="J11" s="109">
        <f>$C$11*'წარმოების - გაყიდვების პროგნოზი'!H11</f>
        <v>1000</v>
      </c>
      <c r="K11" s="109">
        <f>$C$11*'წარმოების - გაყიდვების პროგნოზი'!I11</f>
        <v>1000</v>
      </c>
      <c r="L11" s="109">
        <f>$C$11*'წარმოების - გაყიდვების პროგნოზი'!J11</f>
        <v>1000</v>
      </c>
      <c r="M11" s="109">
        <f>$C$11*'წარმოების - გაყიდვების პროგნოზი'!K11</f>
        <v>1000</v>
      </c>
      <c r="N11" s="109">
        <f>$C$11*'წარმოების - გაყიდვების პროგნოზი'!L11</f>
        <v>2000</v>
      </c>
      <c r="O11" s="109">
        <f>$C$11*'წარმოების - გაყიდვების პროგნოზი'!M11</f>
        <v>3000</v>
      </c>
      <c r="P11" s="109">
        <f>$C$11*'წარმოების - გაყიდვების პროგნოზი'!N11</f>
        <v>3000</v>
      </c>
      <c r="Q11" s="113">
        <f t="shared" si="0"/>
        <v>73000</v>
      </c>
    </row>
    <row r="12" spans="1:18" x14ac:dyDescent="0.2">
      <c r="A12" s="111">
        <v>7</v>
      </c>
      <c r="B12" s="51" t="s">
        <v>83</v>
      </c>
      <c r="C12" s="32">
        <v>45</v>
      </c>
      <c r="D12" s="81"/>
      <c r="E12" s="109">
        <f>$C$12*'წარმოების - გაყიდვების პროგნოზი'!C12</f>
        <v>1350</v>
      </c>
      <c r="F12" s="109">
        <f>$C$12*'წარმოების - გაყიდვების პროგნოზი'!D12</f>
        <v>1350</v>
      </c>
      <c r="G12" s="109">
        <f>$C$12*'წარმოების - გაყიდვების პროგნოზი'!E12</f>
        <v>2250</v>
      </c>
      <c r="H12" s="109">
        <f>$C$12*'წარმოების - გაყიდვების პროგნოზი'!F12</f>
        <v>1350</v>
      </c>
      <c r="I12" s="109">
        <f>$C$12*'წარმოების - გაყიდვების პროგნოზი'!G12</f>
        <v>1350</v>
      </c>
      <c r="J12" s="109">
        <f>$C$12*'წარმოების - გაყიდვების პროგნოზი'!H12</f>
        <v>1350</v>
      </c>
      <c r="K12" s="109">
        <f>$C$12*'წარმოების - გაყიდვების პროგნოზი'!I12</f>
        <v>1350</v>
      </c>
      <c r="L12" s="109">
        <f>$C$12*'წარმოების - გაყიდვების პროგნოზი'!J12</f>
        <v>1350</v>
      </c>
      <c r="M12" s="109">
        <f>$C$12*'წარმოების - გაყიდვების პროგნოზი'!K12</f>
        <v>2250</v>
      </c>
      <c r="N12" s="109">
        <f>$C$12*'წარმოების - გაყიდვების პროგნოზი'!L12</f>
        <v>1350</v>
      </c>
      <c r="O12" s="109">
        <f>$C$12*'წარმოების - გაყიდვების პროგნოზი'!M12</f>
        <v>2250</v>
      </c>
      <c r="P12" s="109">
        <f>$C$12*'წარმოების - გაყიდვების პროგნოზი'!N12</f>
        <v>1350</v>
      </c>
      <c r="Q12" s="113">
        <f t="shared" si="0"/>
        <v>18900</v>
      </c>
    </row>
    <row r="13" spans="1:18" x14ac:dyDescent="0.2">
      <c r="A13" s="111">
        <v>8</v>
      </c>
      <c r="B13" s="51" t="s">
        <v>84</v>
      </c>
      <c r="C13" s="32">
        <v>35</v>
      </c>
      <c r="D13" s="81"/>
      <c r="E13" s="109">
        <f>$C$13*'წარმოების - გაყიდვების პროგნოზი'!C13</f>
        <v>700</v>
      </c>
      <c r="F13" s="109">
        <f>$C$13*'წარმოების - გაყიდვების პროგნოზი'!D13</f>
        <v>700</v>
      </c>
      <c r="G13" s="109">
        <f>$C$13*'წარმოების - გაყიდვების პროგნოზი'!E13</f>
        <v>3500</v>
      </c>
      <c r="H13" s="109">
        <f>$C$13*'წარმოების - გაყიდვების პროგნოზი'!F13</f>
        <v>525</v>
      </c>
      <c r="I13" s="109">
        <f>$C$13*'წარმოების - გაყიდვების პროგნოზი'!G13</f>
        <v>525</v>
      </c>
      <c r="J13" s="109">
        <f>$C$13*'წარმოების - გაყიდვების პროგნოზი'!H13</f>
        <v>525</v>
      </c>
      <c r="K13" s="109">
        <f>$C$13*'წარმოების - გაყიდვების პროგნოზი'!I13</f>
        <v>525</v>
      </c>
      <c r="L13" s="109">
        <f>$C$13*'წარმოების - გაყიდვების პროგნოზი'!J13</f>
        <v>525</v>
      </c>
      <c r="M13" s="109">
        <f>$C$13*'წარმოების - გაყიდვების პროგნოზი'!K13</f>
        <v>525</v>
      </c>
      <c r="N13" s="109">
        <f>$C$13*'წარმოების - გაყიდვების პროგნოზი'!L13</f>
        <v>700</v>
      </c>
      <c r="O13" s="109">
        <f>$C$13*'წარმოების - გაყიდვების პროგნოზი'!M13</f>
        <v>3500</v>
      </c>
      <c r="P13" s="109">
        <f>$C$13*'წარმოების - გაყიდვების პროგნოზი'!N13</f>
        <v>3500</v>
      </c>
      <c r="Q13" s="113">
        <f t="shared" si="0"/>
        <v>15750</v>
      </c>
    </row>
    <row r="14" spans="1:18" x14ac:dyDescent="0.2">
      <c r="A14" s="111">
        <v>9</v>
      </c>
      <c r="B14" s="51" t="s">
        <v>85</v>
      </c>
      <c r="C14" s="32">
        <v>10</v>
      </c>
      <c r="D14" s="81"/>
      <c r="E14" s="109">
        <f>$C$14*'წარმოების - გაყიდვების პროგნოზი'!C14</f>
        <v>1500</v>
      </c>
      <c r="F14" s="109">
        <f>$C$14*'წარმოების - გაყიდვების პროგნოზი'!D14</f>
        <v>800</v>
      </c>
      <c r="G14" s="109">
        <f>$C$14*'წარმოების - გაყიდვების პროგნოზი'!E14</f>
        <v>5000</v>
      </c>
      <c r="H14" s="109">
        <f>$C$14*'წარმოების - გაყიდვების პროგნოზი'!F14</f>
        <v>1500</v>
      </c>
      <c r="I14" s="109">
        <f>$C$14*'წარმოების - გაყიდვების პროგნოზი'!G14</f>
        <v>800</v>
      </c>
      <c r="J14" s="109">
        <f>$C$14*'წარმოების - გაყიდვების პროგნოზი'!H14</f>
        <v>800</v>
      </c>
      <c r="K14" s="109">
        <f>$C$14*'წარმოების - გაყიდვების პროგნოზი'!I14</f>
        <v>800</v>
      </c>
      <c r="L14" s="109">
        <f>$C$14*'წარმოების - გაყიდვების პროგნოზი'!J14</f>
        <v>800</v>
      </c>
      <c r="M14" s="109">
        <f>$C$14*'წარმოების - გაყიდვების პროგნოზი'!K14</f>
        <v>1000</v>
      </c>
      <c r="N14" s="109">
        <f>$C$14*'წარმოების - გაყიდვების პროგნოზი'!L14</f>
        <v>5000</v>
      </c>
      <c r="O14" s="109">
        <f>$C$14*'წარმოების - გაყიდვების პროგნოზი'!M14</f>
        <v>10000</v>
      </c>
      <c r="P14" s="109">
        <f>$C$14*'წარმოების - გაყიდვების პროგნოზი'!N14</f>
        <v>10000</v>
      </c>
      <c r="Q14" s="113">
        <f t="shared" si="0"/>
        <v>38000</v>
      </c>
    </row>
    <row r="15" spans="1:18" x14ac:dyDescent="0.2">
      <c r="A15" s="111">
        <v>10</v>
      </c>
      <c r="B15" s="51" t="s">
        <v>86</v>
      </c>
      <c r="C15" s="32">
        <v>150</v>
      </c>
      <c r="D15" s="81"/>
      <c r="E15" s="109">
        <f>$C$15*'წარმოების - გაყიდვების პროგნოზი'!C15</f>
        <v>1500</v>
      </c>
      <c r="F15" s="109">
        <f>$C$15*'წარმოების - გაყიდვების პროგნოზი'!D15</f>
        <v>1500</v>
      </c>
      <c r="G15" s="109">
        <f>$C$15*'წარმოების - გაყიდვების პროგნოზი'!E15</f>
        <v>1500</v>
      </c>
      <c r="H15" s="109">
        <f>$C$15*'წარმოების - გაყიდვების პროგნოზი'!F15</f>
        <v>1500</v>
      </c>
      <c r="I15" s="109">
        <f>$C$15*'წარმოების - გაყიდვების პროგნოზი'!G15</f>
        <v>1500</v>
      </c>
      <c r="J15" s="109">
        <f>$C$15*'წარმოების - გაყიდვების პროგნოზი'!H15</f>
        <v>1500</v>
      </c>
      <c r="K15" s="109">
        <f>$C$15*'წარმოების - გაყიდვების პროგნოზი'!I15</f>
        <v>1500</v>
      </c>
      <c r="L15" s="109">
        <f>$C$15*'წარმოების - გაყიდვების პროგნოზი'!J15</f>
        <v>1500</v>
      </c>
      <c r="M15" s="109">
        <f>$C$15*'წარმოების - გაყიდვების პროგნოზი'!K15</f>
        <v>1500</v>
      </c>
      <c r="N15" s="109">
        <f>$C$15*'წარმოების - გაყიდვების პროგნოზი'!L15</f>
        <v>1500</v>
      </c>
      <c r="O15" s="109">
        <f>$C$15*'წარმოების - გაყიდვების პროგნოზი'!M15</f>
        <v>7500</v>
      </c>
      <c r="P15" s="109">
        <f>$C$15*'წარმოების - გაყიდვების პროგნოზი'!N15</f>
        <v>7500</v>
      </c>
      <c r="Q15" s="113">
        <f t="shared" si="0"/>
        <v>30000</v>
      </c>
    </row>
    <row r="16" spans="1:18" x14ac:dyDescent="0.2">
      <c r="A16" s="111">
        <v>11</v>
      </c>
      <c r="B16" s="51" t="s">
        <v>89</v>
      </c>
      <c r="C16" s="32">
        <v>400</v>
      </c>
      <c r="D16" s="81"/>
      <c r="E16" s="109">
        <f>$C$16*'წარმოების - გაყიდვების პროგნოზი'!C16</f>
        <v>0</v>
      </c>
      <c r="F16" s="109">
        <f>$C$16*'წარმოების - გაყიდვების პროგნოზი'!D16</f>
        <v>20000</v>
      </c>
      <c r="G16" s="109">
        <f>$C$16*'წარმოების - გაყიდვების პროგნოზი'!E16</f>
        <v>16000</v>
      </c>
      <c r="H16" s="109">
        <f>$C$16*'წარმოების - გაყიდვების პროგნოზი'!F16</f>
        <v>0</v>
      </c>
      <c r="I16" s="109">
        <f>$C$16*'წარმოების - გაყიდვების პროგნოზი'!G16</f>
        <v>12000</v>
      </c>
      <c r="J16" s="109">
        <f>$C$16*'წარმოების - გაყიდვების პროგნოზი'!H16</f>
        <v>0</v>
      </c>
      <c r="K16" s="109">
        <f>$C$16*'წარმოების - გაყიდვების პროგნოზი'!I16</f>
        <v>0</v>
      </c>
      <c r="L16" s="109">
        <f>$C$16*'წარმოების - გაყიდვების პროგნოზი'!J16</f>
        <v>0</v>
      </c>
      <c r="M16" s="109">
        <f>$C$16*'წარმოების - გაყიდვების პროგნოზი'!K16</f>
        <v>0</v>
      </c>
      <c r="N16" s="109">
        <f>$C$16*'წარმოების - გაყიდვების პროგნოზი'!L16</f>
        <v>16000</v>
      </c>
      <c r="O16" s="109">
        <f>$C$16*'წარმოების - გაყიდვების პროგნოზი'!M16</f>
        <v>20000</v>
      </c>
      <c r="P16" s="109">
        <f>$C$16*'წარმოების - გაყიდვების პროგნოზი'!N16</f>
        <v>12000</v>
      </c>
      <c r="Q16" s="113">
        <f t="shared" si="0"/>
        <v>96000</v>
      </c>
    </row>
    <row r="17" spans="1:17" x14ac:dyDescent="0.2">
      <c r="A17" s="111"/>
      <c r="B17" s="51"/>
      <c r="C17" s="32"/>
      <c r="D17" s="81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3"/>
    </row>
    <row r="18" spans="1:17" x14ac:dyDescent="0.2">
      <c r="A18" s="111"/>
      <c r="B18" s="51"/>
      <c r="C18" s="32"/>
      <c r="D18" s="81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3"/>
    </row>
    <row r="19" spans="1:17" x14ac:dyDescent="0.2">
      <c r="A19" s="9" t="s">
        <v>12</v>
      </c>
      <c r="B19" s="9"/>
      <c r="C19" s="31"/>
      <c r="D19" s="81"/>
      <c r="E19" s="113">
        <f>SUM(E6:E18)</f>
        <v>16600</v>
      </c>
      <c r="F19" s="113">
        <f>SUM(F6:F18)</f>
        <v>34600</v>
      </c>
      <c r="G19" s="113">
        <f>SUM(G6:G18)</f>
        <v>101000</v>
      </c>
      <c r="H19" s="113">
        <f>SUM(H6:H18)</f>
        <v>21175</v>
      </c>
      <c r="I19" s="113">
        <f>SUM(I6:I18)</f>
        <v>24725</v>
      </c>
      <c r="J19" s="113">
        <f>SUM(J6:J18)</f>
        <v>12725</v>
      </c>
      <c r="K19" s="113">
        <f>SUM(K6:K18)</f>
        <v>12725</v>
      </c>
      <c r="L19" s="113">
        <f>SUM(L6:L18)</f>
        <v>12725</v>
      </c>
      <c r="M19" s="113">
        <f>SUM(M6:M18)</f>
        <v>14175</v>
      </c>
      <c r="N19" s="113">
        <f>SUM(N6:N18)</f>
        <v>39550</v>
      </c>
      <c r="O19" s="113">
        <f>SUM(O6:O18)</f>
        <v>89750</v>
      </c>
      <c r="P19" s="113">
        <f>SUM(P6:P18)</f>
        <v>70350</v>
      </c>
      <c r="Q19" s="113">
        <f>SUM(E19:P19)</f>
        <v>450100</v>
      </c>
    </row>
    <row r="20" spans="1:17" ht="12.75" customHeight="1" x14ac:dyDescent="0.2">
      <c r="B20" s="11"/>
      <c r="C20" s="33"/>
      <c r="D20" s="81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spans="1:17" ht="37.9" customHeight="1" x14ac:dyDescent="0.2">
      <c r="A21" s="41" t="s">
        <v>9</v>
      </c>
      <c r="B21" s="41"/>
      <c r="C21" s="57" t="s">
        <v>68</v>
      </c>
      <c r="D21" s="81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x14ac:dyDescent="0.2">
      <c r="A22" s="111">
        <v>1</v>
      </c>
      <c r="B22" s="51" t="s">
        <v>79</v>
      </c>
      <c r="C22" s="32">
        <v>17</v>
      </c>
      <c r="D22" s="81"/>
      <c r="E22" s="109">
        <f>$C$22*'წარმოების - გაყიდვების პროგნოზი'!C22</f>
        <v>3400</v>
      </c>
      <c r="F22" s="109">
        <f>$C$22*'წარმოების - გაყიდვების პროგნოზი'!D22</f>
        <v>5100</v>
      </c>
      <c r="G22" s="109">
        <f>$C$22*'წარმოების - გაყიდვების პროგნოზი'!E22</f>
        <v>0</v>
      </c>
      <c r="H22" s="109">
        <f>$C$22*'წარმოების - გაყიდვების პროგნოზი'!F22</f>
        <v>0</v>
      </c>
      <c r="I22" s="109">
        <f>$C$22*'წარმოების - გაყიდვების პროგნოზი'!G22</f>
        <v>850</v>
      </c>
      <c r="J22" s="109">
        <f>$C$22*'წარმოების - გაყიდვების პროგნოზი'!H22</f>
        <v>850</v>
      </c>
      <c r="K22" s="109">
        <f>$C$22*'წარმოების - გაყიდვების პროგნოზი'!I22</f>
        <v>850</v>
      </c>
      <c r="L22" s="109">
        <f>$C$22*'წარმოების - გაყიდვების პროგნოზი'!J22</f>
        <v>850</v>
      </c>
      <c r="M22" s="109">
        <f>$C$22*'წარმოების - გაყიდვების პროგნოზი'!K22</f>
        <v>850</v>
      </c>
      <c r="N22" s="109">
        <f>$C$22*'წარმოების - გაყიდვების პროგნოზი'!L22</f>
        <v>3400</v>
      </c>
      <c r="O22" s="109">
        <f>$C$22*'წარმოების - გაყიდვების პროგნოზი'!M22</f>
        <v>4250</v>
      </c>
      <c r="P22" s="109">
        <f>$C$22*'წარმოების - გაყიდვების პროგნოზი'!N22</f>
        <v>0</v>
      </c>
      <c r="Q22" s="115">
        <f>SUM(E22:P22)</f>
        <v>20400</v>
      </c>
    </row>
    <row r="23" spans="1:17" x14ac:dyDescent="0.2">
      <c r="A23" s="111">
        <v>2</v>
      </c>
      <c r="B23" s="51" t="s">
        <v>80</v>
      </c>
      <c r="C23" s="32">
        <v>4</v>
      </c>
      <c r="D23" s="81"/>
      <c r="E23" s="109">
        <f>$C$23*'წარმოების - გაყიდვების პროგნოზი'!C23</f>
        <v>1200</v>
      </c>
      <c r="F23" s="109">
        <f>$C$23*'წარმოების - გაყიდვების პროგნოზი'!D23</f>
        <v>800</v>
      </c>
      <c r="G23" s="109">
        <f>$C$23*'წარმოების - გაყიდვების პროგნოზი'!E23</f>
        <v>0</v>
      </c>
      <c r="H23" s="109">
        <f>$C$23*'წარმოების - გაყიდვების პროგნოზი'!F23</f>
        <v>0</v>
      </c>
      <c r="I23" s="109">
        <f>$C$23*'წარმოების - გაყიდვების პროგნოზი'!G23</f>
        <v>2800</v>
      </c>
      <c r="J23" s="109">
        <f>$C$23*'წარმოების - გაყიდვების პროგნოზი'!H23</f>
        <v>2800</v>
      </c>
      <c r="K23" s="109">
        <f>$C$23*'წარმოების - გაყიდვების პროგნოზი'!I23</f>
        <v>2800</v>
      </c>
      <c r="L23" s="109">
        <f>$C$23*'წარმოების - გაყიდვების პროგნოზი'!J23</f>
        <v>2800</v>
      </c>
      <c r="M23" s="109">
        <f>$C$23*'წარმოების - გაყიდვების პროგნოზი'!K23</f>
        <v>2800</v>
      </c>
      <c r="N23" s="109">
        <f>$C$23*'წარმოების - გაყიდვების პროგნოზი'!L23</f>
        <v>0</v>
      </c>
      <c r="O23" s="109">
        <f>$C$23*'წარმოების - გაყიდვების პროგნოზი'!M23</f>
        <v>2000</v>
      </c>
      <c r="P23" s="109">
        <f>$C$23*'წარმოების - გაყიდვების პროგნოზი'!N23</f>
        <v>0</v>
      </c>
      <c r="Q23" s="115">
        <f t="shared" ref="Q23:Q32" si="1">SUM(E23:P23)</f>
        <v>18000</v>
      </c>
    </row>
    <row r="24" spans="1:17" x14ac:dyDescent="0.2">
      <c r="A24" s="111">
        <v>3</v>
      </c>
      <c r="B24" s="51" t="s">
        <v>81</v>
      </c>
      <c r="C24" s="32">
        <v>17</v>
      </c>
      <c r="D24" s="81"/>
      <c r="E24" s="109">
        <f>$C$24*'წარმოების - გაყიდვების პროგნოზი'!C24</f>
        <v>850</v>
      </c>
      <c r="F24" s="109">
        <f>$C$24*'წარმოების - გაყიდვების პროგნოზი'!D24</f>
        <v>2380</v>
      </c>
      <c r="G24" s="109">
        <f>$C$24*'წარმოების - გაყიდვების პროგნოზი'!E24</f>
        <v>0</v>
      </c>
      <c r="H24" s="109">
        <f>$C$24*'წარმოების - გაყიდვების პროგნოზი'!F24</f>
        <v>0</v>
      </c>
      <c r="I24" s="109">
        <f>$C$24*'წარმოების - გაყიდვების პროგნოზი'!G24</f>
        <v>340</v>
      </c>
      <c r="J24" s="109">
        <f>$C$24*'წარმოების - გაყიდვების პროგნოზი'!H24</f>
        <v>340</v>
      </c>
      <c r="K24" s="109">
        <f>$C$24*'წარმოების - გაყიდვების პროგნოზი'!I24</f>
        <v>340</v>
      </c>
      <c r="L24" s="109">
        <f>$C$24*'წარმოების - გაყიდვების პროგნოზი'!J24</f>
        <v>340</v>
      </c>
      <c r="M24" s="109">
        <f>$C$24*'წარმოების - გაყიდვების პროგნოზი'!K24</f>
        <v>1700</v>
      </c>
      <c r="N24" s="109">
        <f>$C$24*'წარმოების - გაყიდვების პროგნოზი'!L24</f>
        <v>1700</v>
      </c>
      <c r="O24" s="109">
        <f>$C$24*'წარმოების - გაყიდვების პროგნოზი'!M24</f>
        <v>3400</v>
      </c>
      <c r="P24" s="109">
        <f>$C$24*'წარმოების - გაყიდვების პროგნოზი'!N24</f>
        <v>1700</v>
      </c>
      <c r="Q24" s="115">
        <f t="shared" si="1"/>
        <v>13090</v>
      </c>
    </row>
    <row r="25" spans="1:17" x14ac:dyDescent="0.2">
      <c r="A25" s="111">
        <v>4</v>
      </c>
      <c r="B25" s="51" t="s">
        <v>87</v>
      </c>
      <c r="C25" s="32">
        <v>15</v>
      </c>
      <c r="D25" s="81"/>
      <c r="E25" s="109">
        <f>$C$25*'წარმოების - გაყიდვების პროგნოზი'!C25</f>
        <v>750</v>
      </c>
      <c r="F25" s="109">
        <f>$C$25*'წარმოების - გაყიდვების პროგნოზი'!D25</f>
        <v>1500</v>
      </c>
      <c r="G25" s="109">
        <f>$C$25*'წარმოების - გაყიდვების პროგნოზი'!E25</f>
        <v>0</v>
      </c>
      <c r="H25" s="109">
        <f>$C$25*'წარმოების - გაყიდვების პროგნოზი'!F25</f>
        <v>0</v>
      </c>
      <c r="I25" s="109">
        <f>$C$25*'წარმოების - გაყიდვების პროგნოზი'!G25</f>
        <v>1500</v>
      </c>
      <c r="J25" s="109">
        <f>$C$25*'წარმოების - გაყიდვების პროგნოზი'!H25</f>
        <v>1500</v>
      </c>
      <c r="K25" s="109">
        <f>$C$25*'წარმოების - გაყიდვების პროგნოზი'!I25</f>
        <v>1500</v>
      </c>
      <c r="L25" s="109">
        <f>$C$25*'წარმოების - გაყიდვების პროგნოზი'!J25</f>
        <v>1500</v>
      </c>
      <c r="M25" s="109">
        <f>$C$25*'წარმოების - გაყიდვების პროგნოზი'!K25</f>
        <v>1500</v>
      </c>
      <c r="N25" s="109">
        <f>$C$25*'წარმოების - გაყიდვების პროგნოზი'!L25</f>
        <v>1500</v>
      </c>
      <c r="O25" s="109">
        <f>$C$25*'წარმოების - გაყიდვების პროგნოზი'!M25</f>
        <v>3000</v>
      </c>
      <c r="P25" s="109">
        <f>$C$25*'წარმოების - გაყიდვების პროგნოზი'!N25</f>
        <v>0</v>
      </c>
      <c r="Q25" s="115">
        <f t="shared" si="1"/>
        <v>14250</v>
      </c>
    </row>
    <row r="26" spans="1:17" x14ac:dyDescent="0.2">
      <c r="A26" s="111">
        <v>5</v>
      </c>
      <c r="B26" s="51" t="s">
        <v>88</v>
      </c>
      <c r="C26" s="32">
        <v>24</v>
      </c>
      <c r="D26" s="81"/>
      <c r="E26" s="109">
        <f>$C$26*'წარმოების - გაყიდვების პროგნოზი'!C26</f>
        <v>720</v>
      </c>
      <c r="F26" s="109">
        <f>$C$26*'წარმოების - გაყიდვების პროგნოზი'!D26</f>
        <v>2400</v>
      </c>
      <c r="G26" s="109">
        <f>$C$26*'წარმოების - გაყიდვების პროგნოზი'!E26</f>
        <v>0</v>
      </c>
      <c r="H26" s="109">
        <f>$C$26*'წარმოების - გაყიდვების პროგნოზი'!F26</f>
        <v>0</v>
      </c>
      <c r="I26" s="109">
        <f>$C$26*'წარმოების - გაყიდვების პროგნოზი'!G26</f>
        <v>1920</v>
      </c>
      <c r="J26" s="109">
        <f>$C$26*'წარმოების - გაყიდვების პროგნოზი'!H26</f>
        <v>1920</v>
      </c>
      <c r="K26" s="109">
        <f>$C$26*'წარმოების - გაყიდვების პროგნოზი'!I26</f>
        <v>1920</v>
      </c>
      <c r="L26" s="109">
        <f>$C$26*'წარმოების - გაყიდვების პროგნოზი'!J26</f>
        <v>1920</v>
      </c>
      <c r="M26" s="109">
        <f>$C$26*'წარმოების - გაყიდვების პროგნოზი'!K26</f>
        <v>1920</v>
      </c>
      <c r="N26" s="109">
        <f>$C$26*'წარმოების - გაყიდვების პროგნოზი'!L26</f>
        <v>2400</v>
      </c>
      <c r="O26" s="109">
        <f>$C$26*'წარმოების - გაყიდვების პროგნოზი'!M26</f>
        <v>4080</v>
      </c>
      <c r="P26" s="109">
        <f>$C$26*'წარმოების - გაყიდვების პროგნოზი'!N26</f>
        <v>0</v>
      </c>
      <c r="Q26" s="115">
        <f t="shared" si="1"/>
        <v>19200</v>
      </c>
    </row>
    <row r="27" spans="1:17" x14ac:dyDescent="0.2">
      <c r="A27" s="111">
        <v>6</v>
      </c>
      <c r="B27" s="51" t="s">
        <v>82</v>
      </c>
      <c r="C27" s="32">
        <v>5</v>
      </c>
      <c r="D27" s="81"/>
      <c r="E27" s="109">
        <f>$C$27*'წარმოების - გაყიდვების პროგნოზი'!C27</f>
        <v>0</v>
      </c>
      <c r="F27" s="109">
        <f>$C$27*'წარმოების - გაყიდვების პროგნოზი'!D27</f>
        <v>30000</v>
      </c>
      <c r="G27" s="109">
        <f>$C$27*'წარმოების - გაყიდვების პროგნოზი'!E27</f>
        <v>0</v>
      </c>
      <c r="H27" s="109">
        <f>$C$27*'წარმოების - გაყიდვების პროგნოზი'!F27</f>
        <v>0</v>
      </c>
      <c r="I27" s="109">
        <f>$C$27*'წარმოების - გაყიდვების პროგნოზი'!G27</f>
        <v>0</v>
      </c>
      <c r="J27" s="109">
        <f>$C$27*'წარმოების - გაყიდვების პროგნოზი'!H27</f>
        <v>0</v>
      </c>
      <c r="K27" s="109">
        <f>$C$27*'წარმოების - გაყიდვების პროგნოზი'!I27</f>
        <v>0</v>
      </c>
      <c r="L27" s="109">
        <f>$C$27*'წარმოების - გაყიდვების პროგნოზი'!J27</f>
        <v>0</v>
      </c>
      <c r="M27" s="109">
        <f>$C$27*'წარმოების - გაყიდვების პროგნოზი'!K27</f>
        <v>0</v>
      </c>
      <c r="N27" s="109">
        <f>$C$27*'წარმოების - გაყიდვების პროგნოზი'!L27</f>
        <v>6500</v>
      </c>
      <c r="O27" s="109">
        <f>$C$27*'წარმოების - გაყიდვების პროგნოზი'!M27</f>
        <v>0</v>
      </c>
      <c r="P27" s="109">
        <f>$C$27*'წარმოების - გაყიდვების პროგნოზი'!N27</f>
        <v>0</v>
      </c>
      <c r="Q27" s="115">
        <f t="shared" si="1"/>
        <v>36500</v>
      </c>
    </row>
    <row r="28" spans="1:17" x14ac:dyDescent="0.2">
      <c r="A28" s="111">
        <v>7</v>
      </c>
      <c r="B28" s="51" t="s">
        <v>83</v>
      </c>
      <c r="C28" s="32">
        <v>20</v>
      </c>
      <c r="D28" s="81"/>
      <c r="E28" s="109">
        <f>$C$28*'წარმოების - გაყიდვების პროგნოზი'!C28</f>
        <v>0</v>
      </c>
      <c r="F28" s="109">
        <f>$C$28*'წარმოების - გაყიდვების პროგნოზი'!D28</f>
        <v>0</v>
      </c>
      <c r="G28" s="109">
        <f>$C$28*'წარმოების - გაყიდვების პროგნოზი'!E28</f>
        <v>0</v>
      </c>
      <c r="H28" s="109">
        <f>$C$28*'წარმოების - გაყიდვების პროგნოზი'!F28</f>
        <v>0</v>
      </c>
      <c r="I28" s="109">
        <f>$C$28*'წარმოების - გაყიდვების პროგნოზი'!G28</f>
        <v>2000</v>
      </c>
      <c r="J28" s="109">
        <f>$C$28*'წარმოების - გაყიდვების პროგნოზი'!H28</f>
        <v>2000</v>
      </c>
      <c r="K28" s="109">
        <f>$C$28*'წარმოების - გაყიდვების პროგნოზი'!I28</f>
        <v>2000</v>
      </c>
      <c r="L28" s="109">
        <f>$C$28*'წარმოების - გაყიდვების პროგნოზი'!J28</f>
        <v>2400</v>
      </c>
      <c r="M28" s="109">
        <f>$C$28*'წარმოების - გაყიდვების პროგნოზი'!K28</f>
        <v>0</v>
      </c>
      <c r="N28" s="109">
        <f>$C$28*'წარმოების - გაყიდვების პროგნოზი'!L28</f>
        <v>0</v>
      </c>
      <c r="O28" s="109">
        <f>$C$28*'წარმოების - გაყიდვების პროგნოზი'!M28</f>
        <v>0</v>
      </c>
      <c r="P28" s="109">
        <f>$C$28*'წარმოების - გაყიდვების პროგნოზი'!N28</f>
        <v>0</v>
      </c>
      <c r="Q28" s="115">
        <f t="shared" si="1"/>
        <v>8400</v>
      </c>
    </row>
    <row r="29" spans="1:17" x14ac:dyDescent="0.2">
      <c r="A29" s="111">
        <v>8</v>
      </c>
      <c r="B29" s="51" t="s">
        <v>84</v>
      </c>
      <c r="C29" s="32">
        <v>17</v>
      </c>
      <c r="D29" s="81"/>
      <c r="E29" s="109">
        <f>$C$29*'წარმოების - გაყიდვების პროგნოზი'!C29</f>
        <v>0</v>
      </c>
      <c r="F29" s="109">
        <f>$C$29*'წარმოების - გაყიდვების პროგნოზი'!D29</f>
        <v>1700</v>
      </c>
      <c r="G29" s="109">
        <f>$C$29*'წარმოების - გაყიდვების პროგნოზი'!E29</f>
        <v>0</v>
      </c>
      <c r="H29" s="109">
        <f>$C$29*'წარმოების - გაყიდვების პროგნოზი'!F29</f>
        <v>0</v>
      </c>
      <c r="I29" s="109">
        <f>$C$29*'წარმოების - გაყიდვების პროგნოზი'!G29</f>
        <v>0</v>
      </c>
      <c r="J29" s="109">
        <f>$C$29*'წარმოების - გაყიდვების პროგნოზი'!H29</f>
        <v>0</v>
      </c>
      <c r="K29" s="109">
        <f>$C$29*'წარმოების - გაყიდვების პროგნოზი'!I29</f>
        <v>0</v>
      </c>
      <c r="L29" s="109">
        <f>$C$29*'წარმოების - გაყიდვების პროგნოზი'!J29</f>
        <v>850</v>
      </c>
      <c r="M29" s="109">
        <f>$C$29*'წარმოების - გაყიდვების პროგნოზი'!K29</f>
        <v>1700</v>
      </c>
      <c r="N29" s="109">
        <f>$C$29*'წარმოების - გაყიდვების პროგნოზი'!L29</f>
        <v>2550</v>
      </c>
      <c r="O29" s="109">
        <f>$C$29*'წარმოების - გაყიდვების პროგნოზი'!M29</f>
        <v>850</v>
      </c>
      <c r="P29" s="109">
        <f>$C$29*'წარმოების - გაყიდვების პროგნოზი'!N29</f>
        <v>0</v>
      </c>
      <c r="Q29" s="115">
        <f t="shared" si="1"/>
        <v>7650</v>
      </c>
    </row>
    <row r="30" spans="1:17" x14ac:dyDescent="0.2">
      <c r="A30" s="111">
        <v>9</v>
      </c>
      <c r="B30" s="51" t="s">
        <v>85</v>
      </c>
      <c r="C30" s="32">
        <v>5</v>
      </c>
      <c r="D30" s="81"/>
      <c r="E30" s="109">
        <f>$C$30*'წარმოების - გაყიდვების პროგნოზი'!C30</f>
        <v>0</v>
      </c>
      <c r="F30" s="109">
        <f>$C$30*'წარმოების - გაყიდვების პროგნოზი'!D30</f>
        <v>0</v>
      </c>
      <c r="G30" s="109">
        <f>$C$30*'წარმოების - გაყიდვების პროგნოზი'!E30</f>
        <v>0</v>
      </c>
      <c r="H30" s="109">
        <f>$C$30*'წარმოების - გაყიდვების პროგნოზი'!F30</f>
        <v>0</v>
      </c>
      <c r="I30" s="109">
        <f>$C$30*'წარმოების - გაყიდვების პროგნოზი'!G30</f>
        <v>2500</v>
      </c>
      <c r="J30" s="109">
        <f>$C$30*'წარმოების - გაყიდვების პროგნოზი'!H30</f>
        <v>2500</v>
      </c>
      <c r="K30" s="109">
        <f>$C$30*'წარმოების - გაყიდვების პროგნოზი'!I30</f>
        <v>2500</v>
      </c>
      <c r="L30" s="109">
        <f>$C$30*'წარმოების - გაყიდვების პროგნოზი'!J30</f>
        <v>2500</v>
      </c>
      <c r="M30" s="109">
        <f>$C$30*'წარმოების - გაყიდვების პროგნოზი'!K30</f>
        <v>2500</v>
      </c>
      <c r="N30" s="109">
        <f>$C$30*'წარმოების - გაყიდვების პროგნოზი'!L30</f>
        <v>2500</v>
      </c>
      <c r="O30" s="109">
        <f>$C$30*'წარმოების - გაყიდვების პროგნოზი'!M30</f>
        <v>4000</v>
      </c>
      <c r="P30" s="109">
        <f>$C$30*'წარმოების - გაყიდვების პროგნოზი'!N30</f>
        <v>0</v>
      </c>
      <c r="Q30" s="115">
        <f t="shared" si="1"/>
        <v>19000</v>
      </c>
    </row>
    <row r="31" spans="1:17" x14ac:dyDescent="0.2">
      <c r="A31" s="111">
        <v>10</v>
      </c>
      <c r="B31" s="51" t="s">
        <v>86</v>
      </c>
      <c r="C31" s="32">
        <v>88</v>
      </c>
      <c r="D31" s="81"/>
      <c r="E31" s="109">
        <f>$C$31*'წარმოების - გაყიდვების პროგნოზი'!C31</f>
        <v>0</v>
      </c>
      <c r="F31" s="109">
        <f>$C$31*'წარმოების - გაყიდვების პროგნოზი'!D31</f>
        <v>0</v>
      </c>
      <c r="G31" s="109">
        <f>$C$31*'წარმოების - გაყიდვების პროგნოზი'!E31</f>
        <v>0</v>
      </c>
      <c r="H31" s="109">
        <f>$C$31*'წარმოების - გაყიდვების პროგნოზი'!F31</f>
        <v>0</v>
      </c>
      <c r="I31" s="109">
        <f>$C$31*'წარმოების - გაყიდვების პროგნოზი'!G31</f>
        <v>0</v>
      </c>
      <c r="J31" s="109">
        <f>$C$31*'წარმოების - გაყიდვების პროგნოზი'!H31</f>
        <v>0</v>
      </c>
      <c r="K31" s="109">
        <f>$C$31*'წარმოების - გაყიდვების პროგნოზი'!I31</f>
        <v>0</v>
      </c>
      <c r="L31" s="109">
        <f>$C$31*'წარმოების - გაყიდვების პროგნოზი'!J31</f>
        <v>0</v>
      </c>
      <c r="M31" s="109">
        <f>$C$31*'წარმოების - გაყიდვების პროგნოზი'!K31</f>
        <v>17600</v>
      </c>
      <c r="N31" s="109">
        <f>$C$31*'წარმოების - გაყიდვების პროგნოზი'!L31</f>
        <v>0</v>
      </c>
      <c r="O31" s="109">
        <f>$C$31*'წარმოების - გაყიდვების პროგნოზი'!M31</f>
        <v>0</v>
      </c>
      <c r="P31" s="109">
        <f>$C$31*'წარმოების - გაყიდვების პროგნოზი'!N31</f>
        <v>0</v>
      </c>
      <c r="Q31" s="115">
        <f t="shared" si="1"/>
        <v>17600</v>
      </c>
    </row>
    <row r="32" spans="1:17" x14ac:dyDescent="0.2">
      <c r="A32" s="111">
        <v>11</v>
      </c>
      <c r="B32" s="51" t="s">
        <v>90</v>
      </c>
      <c r="C32" s="32">
        <v>200</v>
      </c>
      <c r="D32" s="81"/>
      <c r="E32" s="109">
        <f>$C$32*'წარმოების - გაყიდვების პროგნოზი'!C32</f>
        <v>24000</v>
      </c>
      <c r="F32" s="109">
        <f>$C$32*'წარმოების - გაყიდვების პროგნოზი'!D32</f>
        <v>0</v>
      </c>
      <c r="G32" s="109">
        <f>$C$32*'წარმოების - გაყიდვების პროგნოზი'!E32</f>
        <v>0</v>
      </c>
      <c r="H32" s="109">
        <f>$C$32*'წარმოების - გაყიდვების პროგნოზი'!F32</f>
        <v>0</v>
      </c>
      <c r="I32" s="109">
        <f>$C$32*'წარმოების - გაყიდვების პროგნოზი'!G32</f>
        <v>0</v>
      </c>
      <c r="J32" s="109">
        <f>$C$32*'წარმოების - გაყიდვების პროგნოზი'!H32</f>
        <v>0</v>
      </c>
      <c r="K32" s="109">
        <f>$C$32*'წარმოების - გაყიდვების პროგნოზი'!I32</f>
        <v>0</v>
      </c>
      <c r="L32" s="109">
        <f>$C$32*'წარმოების - გაყიდვების პროგნოზი'!J32</f>
        <v>0</v>
      </c>
      <c r="M32" s="109">
        <f>$C$32*'წარმოების - გაყიდვების პროგნოზი'!K32</f>
        <v>24000</v>
      </c>
      <c r="N32" s="109">
        <f>$C$32*'წარმოების - გაყიდვების პროგნოზი'!L32</f>
        <v>0</v>
      </c>
      <c r="O32" s="109">
        <f>$C$32*'წარმოების - გაყიდვების პროგნოზი'!M32</f>
        <v>0</v>
      </c>
      <c r="P32" s="109">
        <f>$C$32*'წარმოების - გაყიდვების პროგნოზი'!N32</f>
        <v>0</v>
      </c>
      <c r="Q32" s="115">
        <f t="shared" si="1"/>
        <v>48000</v>
      </c>
    </row>
    <row r="33" spans="1:18" x14ac:dyDescent="0.2">
      <c r="A33" s="111"/>
      <c r="B33" s="51"/>
      <c r="C33" s="32"/>
      <c r="D33" s="81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5"/>
    </row>
    <row r="34" spans="1:18" x14ac:dyDescent="0.2">
      <c r="A34" s="111"/>
      <c r="B34" s="51"/>
      <c r="C34" s="32"/>
      <c r="D34" s="81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5"/>
    </row>
    <row r="35" spans="1:18" ht="18" customHeight="1" x14ac:dyDescent="0.2">
      <c r="A35" s="43" t="s">
        <v>13</v>
      </c>
      <c r="B35" s="41"/>
      <c r="C35" s="42"/>
      <c r="D35" s="81"/>
      <c r="E35" s="115">
        <f>SUM(E22:E34)</f>
        <v>30920</v>
      </c>
      <c r="F35" s="115">
        <f>SUM(F22:F34)</f>
        <v>43880</v>
      </c>
      <c r="G35" s="115">
        <f>SUM(G22:G34)</f>
        <v>0</v>
      </c>
      <c r="H35" s="115">
        <f>SUM(H22:H34)</f>
        <v>0</v>
      </c>
      <c r="I35" s="115">
        <f>SUM(I22:I34)</f>
        <v>11910</v>
      </c>
      <c r="J35" s="115">
        <f>SUM(J22:J34)</f>
        <v>11910</v>
      </c>
      <c r="K35" s="115">
        <f>SUM(K22:K34)</f>
        <v>11910</v>
      </c>
      <c r="L35" s="115">
        <f>SUM(L22:L34)</f>
        <v>13160</v>
      </c>
      <c r="M35" s="115">
        <f>SUM(M22:M34)</f>
        <v>54570</v>
      </c>
      <c r="N35" s="115">
        <f>SUM(N22:N34)</f>
        <v>20550</v>
      </c>
      <c r="O35" s="115">
        <f>SUM(O22:O34)</f>
        <v>21580</v>
      </c>
      <c r="P35" s="115">
        <f>SUM(P22:P34)</f>
        <v>1700</v>
      </c>
      <c r="Q35" s="115">
        <f>SUM(Q22:Q34)</f>
        <v>222090</v>
      </c>
      <c r="R35" s="8"/>
    </row>
    <row r="36" spans="1:18" ht="12.75" customHeight="1" x14ac:dyDescent="0.2">
      <c r="B36" s="13"/>
      <c r="C36" s="116"/>
      <c r="D36" s="81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18" x14ac:dyDescent="0.2">
      <c r="A37" s="16" t="s">
        <v>25</v>
      </c>
      <c r="B37" s="16"/>
      <c r="C37" s="128"/>
      <c r="D37" s="81"/>
      <c r="E37" s="117">
        <f>E19-E35</f>
        <v>-14320</v>
      </c>
      <c r="F37" s="117">
        <f>F19-F35</f>
        <v>-9280</v>
      </c>
      <c r="G37" s="117">
        <f>G19-G35</f>
        <v>101000</v>
      </c>
      <c r="H37" s="117">
        <f>H19-H35</f>
        <v>21175</v>
      </c>
      <c r="I37" s="117">
        <f>I19-I35</f>
        <v>12815</v>
      </c>
      <c r="J37" s="117">
        <f>J19-J35</f>
        <v>815</v>
      </c>
      <c r="K37" s="117">
        <f>K19-K35</f>
        <v>815</v>
      </c>
      <c r="L37" s="117">
        <f>L19-L35</f>
        <v>-435</v>
      </c>
      <c r="M37" s="117">
        <f>M19-M35</f>
        <v>-40395</v>
      </c>
      <c r="N37" s="117">
        <f>N19-N35</f>
        <v>19000</v>
      </c>
      <c r="O37" s="117">
        <f>O19-O35</f>
        <v>68170</v>
      </c>
      <c r="P37" s="117">
        <f>P19-P35</f>
        <v>68650</v>
      </c>
      <c r="Q37" s="117">
        <f>Q19-Q35</f>
        <v>228010</v>
      </c>
    </row>
    <row r="38" spans="1:18" ht="14.25" customHeight="1" x14ac:dyDescent="0.2">
      <c r="A38" s="25"/>
      <c r="B38" s="13"/>
      <c r="C38" s="116"/>
      <c r="D38" s="81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9"/>
    </row>
    <row r="39" spans="1:18" x14ac:dyDescent="0.2">
      <c r="A39" s="25"/>
      <c r="B39" s="124" t="s">
        <v>23</v>
      </c>
      <c r="C39" s="74"/>
      <c r="D39" s="81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8" x14ac:dyDescent="0.2">
      <c r="A40" s="125">
        <v>1</v>
      </c>
      <c r="B40" s="126" t="s">
        <v>91</v>
      </c>
      <c r="C40" s="127"/>
      <c r="D40" s="81"/>
      <c r="E40" s="127">
        <f>625+2100</f>
        <v>2725</v>
      </c>
      <c r="F40" s="127">
        <f>625+2100</f>
        <v>2725</v>
      </c>
      <c r="G40" s="127">
        <f>625+2100</f>
        <v>2725</v>
      </c>
      <c r="H40" s="127">
        <f>625+2100</f>
        <v>2725</v>
      </c>
      <c r="I40" s="127">
        <f>625+2100</f>
        <v>2725</v>
      </c>
      <c r="J40" s="127">
        <f>625+2100</f>
        <v>2725</v>
      </c>
      <c r="K40" s="127">
        <f>625+2100</f>
        <v>2725</v>
      </c>
      <c r="L40" s="127">
        <f>625+2100</f>
        <v>2725</v>
      </c>
      <c r="M40" s="127">
        <f>625+2100</f>
        <v>2725</v>
      </c>
      <c r="N40" s="127">
        <f>625+2100</f>
        <v>2725</v>
      </c>
      <c r="O40" s="127">
        <f>625+2100</f>
        <v>2725</v>
      </c>
      <c r="P40" s="127">
        <f>625+2100</f>
        <v>2725</v>
      </c>
      <c r="Q40" s="115">
        <f>SUM(E40:P40)</f>
        <v>32700</v>
      </c>
    </row>
    <row r="41" spans="1:18" x14ac:dyDescent="0.2">
      <c r="A41" s="125">
        <v>2</v>
      </c>
      <c r="B41" s="126" t="s">
        <v>92</v>
      </c>
      <c r="C41" s="127"/>
      <c r="D41" s="81"/>
      <c r="E41" s="127">
        <f>55+150+30+400</f>
        <v>635</v>
      </c>
      <c r="F41" s="127">
        <f>55+150+30+400</f>
        <v>635</v>
      </c>
      <c r="G41" s="127">
        <f>55+150+30+400</f>
        <v>635</v>
      </c>
      <c r="H41" s="127">
        <f>55+150+30+400</f>
        <v>635</v>
      </c>
      <c r="I41" s="127">
        <f>55+150+30+400</f>
        <v>635</v>
      </c>
      <c r="J41" s="127">
        <f>55+150+30+400</f>
        <v>635</v>
      </c>
      <c r="K41" s="127">
        <f>55+150+30+400</f>
        <v>635</v>
      </c>
      <c r="L41" s="127">
        <f>55+150+30+400</f>
        <v>635</v>
      </c>
      <c r="M41" s="127">
        <f>55+150+30+400</f>
        <v>635</v>
      </c>
      <c r="N41" s="127">
        <f>55+150+30+400</f>
        <v>635</v>
      </c>
      <c r="O41" s="127">
        <f>55+150+30+400</f>
        <v>635</v>
      </c>
      <c r="P41" s="127">
        <f>55+150+30+400</f>
        <v>635</v>
      </c>
      <c r="Q41" s="115">
        <f t="shared" ref="Q41:Q49" si="2">SUM(E41:P41)</f>
        <v>7620</v>
      </c>
    </row>
    <row r="42" spans="1:18" x14ac:dyDescent="0.2">
      <c r="A42" s="125">
        <v>3</v>
      </c>
      <c r="B42" s="126" t="s">
        <v>93</v>
      </c>
      <c r="C42" s="127"/>
      <c r="D42" s="81"/>
      <c r="E42" s="127">
        <v>7750</v>
      </c>
      <c r="F42" s="127">
        <v>7750</v>
      </c>
      <c r="G42" s="127">
        <v>7750</v>
      </c>
      <c r="H42" s="127">
        <v>7750</v>
      </c>
      <c r="I42" s="127">
        <v>7750</v>
      </c>
      <c r="J42" s="127">
        <v>7750</v>
      </c>
      <c r="K42" s="127">
        <v>7750</v>
      </c>
      <c r="L42" s="127">
        <v>7750</v>
      </c>
      <c r="M42" s="127">
        <v>7750</v>
      </c>
      <c r="N42" s="127">
        <v>7750</v>
      </c>
      <c r="O42" s="127">
        <v>7750</v>
      </c>
      <c r="P42" s="127">
        <v>7750</v>
      </c>
      <c r="Q42" s="115">
        <f t="shared" si="2"/>
        <v>93000</v>
      </c>
      <c r="R42" s="8"/>
    </row>
    <row r="43" spans="1:18" x14ac:dyDescent="0.2">
      <c r="A43" s="125">
        <v>4</v>
      </c>
      <c r="B43" s="126" t="s">
        <v>94</v>
      </c>
      <c r="C43" s="127"/>
      <c r="D43" s="81"/>
      <c r="E43" s="127">
        <v>1259</v>
      </c>
      <c r="F43" s="127">
        <v>1259</v>
      </c>
      <c r="G43" s="127">
        <v>1259</v>
      </c>
      <c r="H43" s="127">
        <v>1259</v>
      </c>
      <c r="I43" s="127">
        <v>1259</v>
      </c>
      <c r="J43" s="127">
        <v>1259</v>
      </c>
      <c r="K43" s="127">
        <v>1259</v>
      </c>
      <c r="L43" s="127">
        <v>1259</v>
      </c>
      <c r="M43" s="127">
        <v>1259</v>
      </c>
      <c r="N43" s="127">
        <v>1259</v>
      </c>
      <c r="O43" s="127">
        <v>1259</v>
      </c>
      <c r="P43" s="127">
        <v>1259</v>
      </c>
      <c r="Q43" s="115">
        <f t="shared" si="2"/>
        <v>15108</v>
      </c>
      <c r="R43" s="8"/>
    </row>
    <row r="44" spans="1:18" x14ac:dyDescent="0.2">
      <c r="A44" s="125">
        <v>5</v>
      </c>
      <c r="B44" s="126" t="s">
        <v>95</v>
      </c>
      <c r="C44" s="127"/>
      <c r="D44" s="81"/>
      <c r="E44" s="109">
        <v>500</v>
      </c>
      <c r="F44" s="109">
        <v>500</v>
      </c>
      <c r="G44" s="109">
        <v>500</v>
      </c>
      <c r="H44" s="109">
        <v>500</v>
      </c>
      <c r="I44" s="109">
        <v>500</v>
      </c>
      <c r="J44" s="109">
        <v>500</v>
      </c>
      <c r="K44" s="109">
        <v>500</v>
      </c>
      <c r="L44" s="109">
        <v>500</v>
      </c>
      <c r="M44" s="109">
        <v>500</v>
      </c>
      <c r="N44" s="109">
        <v>500</v>
      </c>
      <c r="O44" s="109">
        <v>500</v>
      </c>
      <c r="P44" s="109">
        <v>500</v>
      </c>
      <c r="Q44" s="115">
        <f t="shared" si="2"/>
        <v>6000</v>
      </c>
      <c r="R44" s="8"/>
    </row>
    <row r="45" spans="1:18" x14ac:dyDescent="0.2">
      <c r="A45" s="125">
        <v>6</v>
      </c>
      <c r="B45" s="7"/>
      <c r="C45" s="127"/>
      <c r="D45" s="81"/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15">
        <f t="shared" si="2"/>
        <v>0</v>
      </c>
      <c r="R45" s="8"/>
    </row>
    <row r="46" spans="1:18" x14ac:dyDescent="0.2">
      <c r="A46" s="111"/>
      <c r="B46" s="7"/>
      <c r="C46" s="127"/>
      <c r="D46" s="81"/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15">
        <f t="shared" si="2"/>
        <v>0</v>
      </c>
      <c r="R46" s="8"/>
    </row>
    <row r="47" spans="1:18" x14ac:dyDescent="0.2">
      <c r="A47" s="111"/>
      <c r="B47" s="7"/>
      <c r="C47" s="127"/>
      <c r="D47" s="81"/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15">
        <f t="shared" si="2"/>
        <v>0</v>
      </c>
      <c r="R47" s="8"/>
    </row>
    <row r="48" spans="1:18" x14ac:dyDescent="0.2">
      <c r="A48" s="111"/>
      <c r="B48" s="23"/>
      <c r="C48" s="127"/>
      <c r="D48" s="81"/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15">
        <f t="shared" si="2"/>
        <v>0</v>
      </c>
      <c r="R48" s="8"/>
    </row>
    <row r="49" spans="1:18" x14ac:dyDescent="0.2">
      <c r="A49" s="111"/>
      <c r="B49" s="23"/>
      <c r="C49" s="127"/>
      <c r="D49" s="81"/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15">
        <f t="shared" si="2"/>
        <v>0</v>
      </c>
      <c r="R49" s="8"/>
    </row>
    <row r="50" spans="1:18" x14ac:dyDescent="0.2">
      <c r="A50" s="41" t="s">
        <v>24</v>
      </c>
      <c r="B50" s="41"/>
      <c r="C50" s="74"/>
      <c r="D50" s="81"/>
      <c r="E50" s="115">
        <f t="shared" ref="E50:P50" si="3">SUM(E40:E49)</f>
        <v>12869</v>
      </c>
      <c r="F50" s="115">
        <f t="shared" si="3"/>
        <v>12869</v>
      </c>
      <c r="G50" s="115">
        <f t="shared" si="3"/>
        <v>12869</v>
      </c>
      <c r="H50" s="115">
        <f t="shared" si="3"/>
        <v>12869</v>
      </c>
      <c r="I50" s="115">
        <f t="shared" si="3"/>
        <v>12869</v>
      </c>
      <c r="J50" s="115">
        <f t="shared" si="3"/>
        <v>12869</v>
      </c>
      <c r="K50" s="115">
        <f t="shared" si="3"/>
        <v>12869</v>
      </c>
      <c r="L50" s="115">
        <f t="shared" si="3"/>
        <v>12869</v>
      </c>
      <c r="M50" s="115">
        <f t="shared" si="3"/>
        <v>12869</v>
      </c>
      <c r="N50" s="115">
        <f t="shared" si="3"/>
        <v>12869</v>
      </c>
      <c r="O50" s="115">
        <f t="shared" si="3"/>
        <v>12869</v>
      </c>
      <c r="P50" s="115">
        <f t="shared" si="3"/>
        <v>12869</v>
      </c>
      <c r="Q50" s="115">
        <f>SUM(E50:P50)</f>
        <v>154428</v>
      </c>
    </row>
    <row r="51" spans="1:18" x14ac:dyDescent="0.2">
      <c r="B51" s="22" t="s">
        <v>28</v>
      </c>
      <c r="C51" s="129"/>
      <c r="D51" s="81"/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/>
      <c r="R51" s="19"/>
    </row>
    <row r="52" spans="1:18" x14ac:dyDescent="0.2">
      <c r="A52" s="41" t="s">
        <v>29</v>
      </c>
      <c r="B52" s="41"/>
      <c r="C52" s="74"/>
      <c r="D52" s="81"/>
      <c r="E52" s="115">
        <f>E50+E51</f>
        <v>12869</v>
      </c>
      <c r="F52" s="115">
        <f t="shared" ref="F52:P52" si="4">F50+F51</f>
        <v>12869</v>
      </c>
      <c r="G52" s="115">
        <f t="shared" si="4"/>
        <v>12869</v>
      </c>
      <c r="H52" s="115">
        <f t="shared" si="4"/>
        <v>12869</v>
      </c>
      <c r="I52" s="115">
        <f t="shared" si="4"/>
        <v>12869</v>
      </c>
      <c r="J52" s="115">
        <f t="shared" si="4"/>
        <v>12869</v>
      </c>
      <c r="K52" s="115">
        <f t="shared" si="4"/>
        <v>12869</v>
      </c>
      <c r="L52" s="115">
        <f t="shared" si="4"/>
        <v>12869</v>
      </c>
      <c r="M52" s="115">
        <f t="shared" si="4"/>
        <v>12869</v>
      </c>
      <c r="N52" s="115">
        <f t="shared" si="4"/>
        <v>12869</v>
      </c>
      <c r="O52" s="115">
        <f t="shared" si="4"/>
        <v>12869</v>
      </c>
      <c r="P52" s="115">
        <f t="shared" si="4"/>
        <v>12869</v>
      </c>
      <c r="Q52" s="115">
        <f>SUM(E52:P52)</f>
        <v>154428</v>
      </c>
    </row>
    <row r="53" spans="1:18" ht="9" customHeight="1" x14ac:dyDescent="0.2">
      <c r="B53" s="10"/>
      <c r="C53" s="127"/>
      <c r="D53" s="81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</row>
    <row r="54" spans="1:18" x14ac:dyDescent="0.2">
      <c r="A54" s="45" t="s">
        <v>14</v>
      </c>
      <c r="B54" s="45"/>
      <c r="C54" s="130"/>
      <c r="D54" s="81"/>
      <c r="E54" s="122">
        <f>E37-E52</f>
        <v>-27189</v>
      </c>
      <c r="F54" s="122">
        <f t="shared" ref="F54:Q54" si="5">F37-F52</f>
        <v>-22149</v>
      </c>
      <c r="G54" s="122">
        <f t="shared" si="5"/>
        <v>88131</v>
      </c>
      <c r="H54" s="122">
        <f t="shared" si="5"/>
        <v>8306</v>
      </c>
      <c r="I54" s="122">
        <f t="shared" si="5"/>
        <v>-54</v>
      </c>
      <c r="J54" s="122">
        <f t="shared" si="5"/>
        <v>-12054</v>
      </c>
      <c r="K54" s="122">
        <f t="shared" si="5"/>
        <v>-12054</v>
      </c>
      <c r="L54" s="122">
        <f t="shared" si="5"/>
        <v>-13304</v>
      </c>
      <c r="M54" s="122">
        <f t="shared" si="5"/>
        <v>-53264</v>
      </c>
      <c r="N54" s="122">
        <f t="shared" si="5"/>
        <v>6131</v>
      </c>
      <c r="O54" s="122">
        <f t="shared" si="5"/>
        <v>55301</v>
      </c>
      <c r="P54" s="122">
        <f t="shared" si="5"/>
        <v>55781</v>
      </c>
      <c r="Q54" s="122">
        <f t="shared" si="5"/>
        <v>73582</v>
      </c>
      <c r="R54" s="8"/>
    </row>
    <row r="55" spans="1:18" x14ac:dyDescent="0.2">
      <c r="A55" s="46" t="s">
        <v>17</v>
      </c>
      <c r="B55" s="46"/>
      <c r="C55" s="131"/>
      <c r="D55" s="81"/>
      <c r="E55" s="122">
        <f>E54</f>
        <v>-27189</v>
      </c>
      <c r="F55" s="122">
        <f>E55+F54</f>
        <v>-49338</v>
      </c>
      <c r="G55" s="122">
        <f t="shared" ref="G55:O55" si="6">F55+G54</f>
        <v>38793</v>
      </c>
      <c r="H55" s="122">
        <f t="shared" si="6"/>
        <v>47099</v>
      </c>
      <c r="I55" s="122">
        <f t="shared" si="6"/>
        <v>47045</v>
      </c>
      <c r="J55" s="122">
        <f t="shared" si="6"/>
        <v>34991</v>
      </c>
      <c r="K55" s="122">
        <f t="shared" si="6"/>
        <v>22937</v>
      </c>
      <c r="L55" s="122">
        <f t="shared" si="6"/>
        <v>9633</v>
      </c>
      <c r="M55" s="122">
        <f t="shared" si="6"/>
        <v>-43631</v>
      </c>
      <c r="N55" s="122">
        <f t="shared" si="6"/>
        <v>-37500</v>
      </c>
      <c r="O55" s="122">
        <f t="shared" si="6"/>
        <v>17801</v>
      </c>
      <c r="P55" s="122">
        <f>O55+P54</f>
        <v>73582</v>
      </c>
      <c r="Q55" s="123"/>
      <c r="R55" s="18" t="s">
        <v>19</v>
      </c>
    </row>
    <row r="56" spans="1:18" x14ac:dyDescent="0.2">
      <c r="A56" s="47"/>
      <c r="B56" s="45" t="s">
        <v>15</v>
      </c>
      <c r="C56" s="130"/>
      <c r="D56" s="81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22"/>
    </row>
    <row r="57" spans="1:18" x14ac:dyDescent="0.2">
      <c r="A57" s="45" t="s">
        <v>16</v>
      </c>
      <c r="B57" s="47"/>
      <c r="C57" s="130"/>
      <c r="D57" s="81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22">
        <f>Q54-Q56</f>
        <v>73582</v>
      </c>
    </row>
    <row r="58" spans="1:18" x14ac:dyDescent="0.2">
      <c r="B58" s="14"/>
      <c r="D58" s="14"/>
    </row>
    <row r="59" spans="1:18" x14ac:dyDescent="0.2">
      <c r="B59" s="55" t="s">
        <v>56</v>
      </c>
      <c r="D59" s="14"/>
    </row>
    <row r="61" spans="1:18" x14ac:dyDescent="0.2">
      <c r="B61" s="52" t="s">
        <v>76</v>
      </c>
    </row>
  </sheetData>
  <mergeCells count="9">
    <mergeCell ref="E57:P57"/>
    <mergeCell ref="E5:Q5"/>
    <mergeCell ref="E21:Q21"/>
    <mergeCell ref="D3:D57"/>
    <mergeCell ref="A1:Q1"/>
    <mergeCell ref="A2:Q2"/>
    <mergeCell ref="A3:B3"/>
    <mergeCell ref="E56:P56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P28" sqref="P28"/>
    </sheetView>
  </sheetViews>
  <sheetFormatPr defaultColWidth="43.5703125" defaultRowHeight="12.75" x14ac:dyDescent="0.2"/>
  <cols>
    <col min="1" max="1" width="2.5703125" style="2" customWidth="1"/>
    <col min="2" max="2" width="53.5703125" style="2" customWidth="1"/>
    <col min="3" max="14" width="7.7109375" style="2" customWidth="1"/>
    <col min="15" max="15" width="9" style="2" customWidth="1"/>
    <col min="16" max="16" width="61.42578125" style="2" customWidth="1"/>
    <col min="17" max="18" width="9" style="2" customWidth="1"/>
    <col min="19" max="16384" width="43.5703125" style="2"/>
  </cols>
  <sheetData>
    <row r="1" spans="1:18" ht="15" customHeight="1" x14ac:dyDescent="0.2">
      <c r="A1" s="91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  <c r="P1" s="5" t="s">
        <v>18</v>
      </c>
    </row>
    <row r="2" spans="1:18" ht="15.75" x14ac:dyDescent="0.2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8" ht="36.75" customHeight="1" x14ac:dyDescent="0.2">
      <c r="A3" s="90"/>
      <c r="B3" s="90"/>
      <c r="C3" s="97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P3" s="54"/>
    </row>
    <row r="4" spans="1:18" x14ac:dyDescent="0.2">
      <c r="B4" s="28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30" t="s">
        <v>1</v>
      </c>
      <c r="P4" s="19"/>
    </row>
    <row r="5" spans="1:18" ht="26.25" customHeight="1" x14ac:dyDescent="0.2">
      <c r="A5" s="50" t="s">
        <v>8</v>
      </c>
      <c r="B5" s="50"/>
      <c r="C5" s="49">
        <v>0</v>
      </c>
      <c r="D5" s="49">
        <f>C16</f>
        <v>-27189</v>
      </c>
      <c r="E5" s="49">
        <f t="shared" ref="E5:N5" si="0">D16</f>
        <v>-49338</v>
      </c>
      <c r="F5" s="49">
        <f t="shared" si="0"/>
        <v>38793</v>
      </c>
      <c r="G5" s="49">
        <f t="shared" si="0"/>
        <v>47099</v>
      </c>
      <c r="H5" s="49">
        <f t="shared" si="0"/>
        <v>47045</v>
      </c>
      <c r="I5" s="49">
        <f t="shared" si="0"/>
        <v>34991</v>
      </c>
      <c r="J5" s="49">
        <f t="shared" si="0"/>
        <v>22937</v>
      </c>
      <c r="K5" s="49">
        <f t="shared" si="0"/>
        <v>9633</v>
      </c>
      <c r="L5" s="49">
        <f t="shared" si="0"/>
        <v>-43631</v>
      </c>
      <c r="M5" s="49">
        <f t="shared" si="0"/>
        <v>-37500</v>
      </c>
      <c r="N5" s="49">
        <f t="shared" si="0"/>
        <v>17801</v>
      </c>
      <c r="O5" s="35"/>
      <c r="P5" s="53" t="s">
        <v>36</v>
      </c>
    </row>
    <row r="6" spans="1:18" x14ac:dyDescent="0.2">
      <c r="A6" s="6" t="s">
        <v>2</v>
      </c>
      <c r="B6" s="6"/>
      <c r="C6" s="9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52"/>
    </row>
    <row r="7" spans="1:18" x14ac:dyDescent="0.2">
      <c r="A7" s="25"/>
      <c r="B7" s="3" t="s">
        <v>3</v>
      </c>
      <c r="C7" s="35">
        <f>'მოგება  -  ზარალის ცხრილი'!E19</f>
        <v>16600</v>
      </c>
      <c r="D7" s="35">
        <f>'მოგება  -  ზარალის ცხრილი'!F19</f>
        <v>34600</v>
      </c>
      <c r="E7" s="35">
        <f>'მოგება  -  ზარალის ცხრილი'!G19</f>
        <v>101000</v>
      </c>
      <c r="F7" s="35">
        <f>'მოგება  -  ზარალის ცხრილი'!H19</f>
        <v>21175</v>
      </c>
      <c r="G7" s="35">
        <f>'მოგება  -  ზარალის ცხრილი'!I19</f>
        <v>24725</v>
      </c>
      <c r="H7" s="35">
        <f>'მოგება  -  ზარალის ცხრილი'!J19</f>
        <v>12725</v>
      </c>
      <c r="I7" s="35">
        <f>'მოგება  -  ზარალის ცხრილი'!K19</f>
        <v>12725</v>
      </c>
      <c r="J7" s="35">
        <f>'მოგება  -  ზარალის ცხრილი'!L19</f>
        <v>12725</v>
      </c>
      <c r="K7" s="35">
        <f>'მოგება  -  ზარალის ცხრილი'!M19</f>
        <v>14175</v>
      </c>
      <c r="L7" s="35">
        <f>'მოგება  -  ზარალის ცხრილი'!N19</f>
        <v>39550</v>
      </c>
      <c r="M7" s="35">
        <f>'მოგება  -  ზარალის ცხრილი'!O19</f>
        <v>89750</v>
      </c>
      <c r="N7" s="35">
        <f>'მოგება  -  ზარალის ცხრილი'!P19</f>
        <v>70350</v>
      </c>
      <c r="O7" s="34">
        <f>SUM(C7:N7)</f>
        <v>450100</v>
      </c>
    </row>
    <row r="8" spans="1:18" x14ac:dyDescent="0.2">
      <c r="A8" s="25"/>
      <c r="B8" s="3" t="s">
        <v>4</v>
      </c>
      <c r="C8" s="35">
        <f>'მოგება  -  ზარალის ცხრილი'!E20</f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4">
        <f>SUM(C8:N8)</f>
        <v>0</v>
      </c>
      <c r="Q8" s="37"/>
      <c r="R8" s="8"/>
    </row>
    <row r="9" spans="1:18" x14ac:dyDescent="0.2">
      <c r="A9" s="25"/>
      <c r="B9" s="39" t="s">
        <v>32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4">
        <f>SUM(C9:N9)</f>
        <v>0</v>
      </c>
    </row>
    <row r="10" spans="1:18" x14ac:dyDescent="0.2">
      <c r="A10" s="6" t="s">
        <v>7</v>
      </c>
      <c r="B10" s="6"/>
      <c r="C10" s="34">
        <f>SUM(C7:C9)</f>
        <v>16600</v>
      </c>
      <c r="D10" s="34">
        <f t="shared" ref="D10:N10" si="1">SUM(D7:D9)</f>
        <v>34600</v>
      </c>
      <c r="E10" s="34">
        <f>SUM(E7:E9)</f>
        <v>101000</v>
      </c>
      <c r="F10" s="34">
        <f t="shared" si="1"/>
        <v>21175</v>
      </c>
      <c r="G10" s="34">
        <f t="shared" si="1"/>
        <v>24725</v>
      </c>
      <c r="H10" s="34">
        <f t="shared" si="1"/>
        <v>12725</v>
      </c>
      <c r="I10" s="34">
        <f t="shared" si="1"/>
        <v>12725</v>
      </c>
      <c r="J10" s="34">
        <f t="shared" si="1"/>
        <v>12725</v>
      </c>
      <c r="K10" s="34">
        <f t="shared" si="1"/>
        <v>14175</v>
      </c>
      <c r="L10" s="34">
        <f t="shared" si="1"/>
        <v>39550</v>
      </c>
      <c r="M10" s="34">
        <f t="shared" si="1"/>
        <v>89750</v>
      </c>
      <c r="N10" s="34">
        <f t="shared" si="1"/>
        <v>70350</v>
      </c>
      <c r="O10" s="34">
        <f>SUM(O7:O9)</f>
        <v>450100</v>
      </c>
    </row>
    <row r="11" spans="1:18" x14ac:dyDescent="0.2">
      <c r="A11" s="87" t="s">
        <v>34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</row>
    <row r="12" spans="1:18" x14ac:dyDescent="0.2">
      <c r="A12" s="25"/>
      <c r="B12" s="11" t="s">
        <v>33</v>
      </c>
      <c r="C12" s="36">
        <f>'მოგება  -  ზარალის ცხრილი'!E35+'მოგება  -  ზარალის ცხრილი'!E50</f>
        <v>43789</v>
      </c>
      <c r="D12" s="36">
        <f>'მოგება  -  ზარალის ცხრილი'!F35+'მოგება  -  ზარალის ცხრილი'!F50</f>
        <v>56749</v>
      </c>
      <c r="E12" s="36">
        <f>'მოგება  -  ზარალის ცხრილი'!G35+'მოგება  -  ზარალის ცხრილი'!G50</f>
        <v>12869</v>
      </c>
      <c r="F12" s="36">
        <f>'მოგება  -  ზარალის ცხრილი'!H35+'მოგება  -  ზარალის ცხრილი'!H50</f>
        <v>12869</v>
      </c>
      <c r="G12" s="36">
        <f>'მოგება  -  ზარალის ცხრილი'!I35+'მოგება  -  ზარალის ცხრილი'!I50</f>
        <v>24779</v>
      </c>
      <c r="H12" s="36">
        <f>'მოგება  -  ზარალის ცხრილი'!J35+'მოგება  -  ზარალის ცხრილი'!J50</f>
        <v>24779</v>
      </c>
      <c r="I12" s="36">
        <f>'მოგება  -  ზარალის ცხრილი'!K35+'მოგება  -  ზარალის ცხრილი'!K50</f>
        <v>24779</v>
      </c>
      <c r="J12" s="36">
        <f>'მოგება  -  ზარალის ცხრილი'!L35+'მოგება  -  ზარალის ცხრილი'!L50</f>
        <v>26029</v>
      </c>
      <c r="K12" s="36">
        <f>'მოგება  -  ზარალის ცხრილი'!M35+'მოგება  -  ზარალის ცხრილი'!M50</f>
        <v>67439</v>
      </c>
      <c r="L12" s="36">
        <f>'მოგება  -  ზარალის ცხრილი'!N35+'მოგება  -  ზარალის ცხრილი'!N50</f>
        <v>33419</v>
      </c>
      <c r="M12" s="36">
        <f>'მოგება  -  ზარალის ცხრილი'!O35+'მოგება  -  ზარალის ცხრილი'!O50</f>
        <v>34449</v>
      </c>
      <c r="N12" s="36">
        <f>'მოგება  -  ზარალის ცხრილი'!P35+'მოგება  -  ზარალის ცხრილი'!P50</f>
        <v>14569</v>
      </c>
      <c r="O12" s="48">
        <f>SUM(C12:N12)</f>
        <v>376518</v>
      </c>
      <c r="P12" s="19" t="s">
        <v>73</v>
      </c>
    </row>
    <row r="13" spans="1:18" x14ac:dyDescent="0.2">
      <c r="A13" s="25"/>
      <c r="B13" s="29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48">
        <f t="shared" ref="O13" si="2">SUM(C13:N13)</f>
        <v>0</v>
      </c>
      <c r="P13" s="19"/>
    </row>
    <row r="14" spans="1:18" x14ac:dyDescent="0.2">
      <c r="A14" s="38" t="s">
        <v>6</v>
      </c>
      <c r="B14" s="38"/>
      <c r="C14" s="48">
        <f t="shared" ref="C14:O14" si="3">SUM(C12:C13)</f>
        <v>43789</v>
      </c>
      <c r="D14" s="48">
        <f t="shared" si="3"/>
        <v>56749</v>
      </c>
      <c r="E14" s="48">
        <f t="shared" si="3"/>
        <v>12869</v>
      </c>
      <c r="F14" s="48">
        <f t="shared" si="3"/>
        <v>12869</v>
      </c>
      <c r="G14" s="48">
        <f t="shared" si="3"/>
        <v>24779</v>
      </c>
      <c r="H14" s="48">
        <f t="shared" si="3"/>
        <v>24779</v>
      </c>
      <c r="I14" s="48">
        <f t="shared" si="3"/>
        <v>24779</v>
      </c>
      <c r="J14" s="48">
        <f t="shared" si="3"/>
        <v>26029</v>
      </c>
      <c r="K14" s="48">
        <f t="shared" si="3"/>
        <v>67439</v>
      </c>
      <c r="L14" s="48">
        <f t="shared" si="3"/>
        <v>33419</v>
      </c>
      <c r="M14" s="48">
        <f t="shared" si="3"/>
        <v>34449</v>
      </c>
      <c r="N14" s="48">
        <f t="shared" si="3"/>
        <v>14569</v>
      </c>
      <c r="O14" s="48">
        <f t="shared" si="3"/>
        <v>376518</v>
      </c>
    </row>
    <row r="15" spans="1:18" ht="9" customHeight="1" x14ac:dyDescent="0.2">
      <c r="B15" s="3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7"/>
    </row>
    <row r="16" spans="1:18" x14ac:dyDescent="0.2">
      <c r="A16" s="50" t="s">
        <v>5</v>
      </c>
      <c r="B16" s="50"/>
      <c r="C16" s="49">
        <f t="shared" ref="C16:N16" si="4">C5+C10-C14</f>
        <v>-27189</v>
      </c>
      <c r="D16" s="49">
        <f t="shared" si="4"/>
        <v>-49338</v>
      </c>
      <c r="E16" s="49">
        <f t="shared" si="4"/>
        <v>38793</v>
      </c>
      <c r="F16" s="49">
        <f t="shared" si="4"/>
        <v>47099</v>
      </c>
      <c r="G16" s="49">
        <f t="shared" si="4"/>
        <v>47045</v>
      </c>
      <c r="H16" s="49">
        <f t="shared" si="4"/>
        <v>34991</v>
      </c>
      <c r="I16" s="49">
        <f t="shared" si="4"/>
        <v>22937</v>
      </c>
      <c r="J16" s="49">
        <f t="shared" si="4"/>
        <v>9633</v>
      </c>
      <c r="K16" s="49">
        <f t="shared" si="4"/>
        <v>-43631</v>
      </c>
      <c r="L16" s="49">
        <f t="shared" si="4"/>
        <v>-37500</v>
      </c>
      <c r="M16" s="49">
        <f t="shared" si="4"/>
        <v>17801</v>
      </c>
      <c r="N16" s="49">
        <f t="shared" si="4"/>
        <v>73582</v>
      </c>
      <c r="O16" s="37"/>
    </row>
    <row r="17" spans="2:2" x14ac:dyDescent="0.2">
      <c r="B17" s="19" t="s">
        <v>35</v>
      </c>
    </row>
    <row r="18" spans="2:2" x14ac:dyDescent="0.2">
      <c r="B18" s="21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Natalia</cp:lastModifiedBy>
  <cp:lastPrinted>2025-03-31T07:53:43Z</cp:lastPrinted>
  <dcterms:created xsi:type="dcterms:W3CDTF">2016-07-17T18:17:06Z</dcterms:created>
  <dcterms:modified xsi:type="dcterms:W3CDTF">2025-03-31T10:31:00Z</dcterms:modified>
</cp:coreProperties>
</file>