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8_{8948B3F2-8DF7-4485-9A8F-30CAA8628ED7}" xr6:coauthVersionLast="47" xr6:coauthVersionMax="47" xr10:uidLastSave="{00000000-0000-0000-0000-000000000000}"/>
  <bookViews>
    <workbookView xWindow="-98" yWindow="-98" windowWidth="19396" windowHeight="11475" tabRatio="774" firstSheet="1" activeTab="1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H49" i="2"/>
  <c r="P48" i="2"/>
  <c r="O48" i="2"/>
  <c r="N48" i="2"/>
  <c r="K47" i="2"/>
  <c r="K46" i="2"/>
  <c r="J46" i="2"/>
  <c r="I46" i="2"/>
  <c r="H46" i="2"/>
  <c r="I45" i="2"/>
  <c r="H45" i="2"/>
  <c r="P44" i="2"/>
  <c r="O44" i="2"/>
  <c r="N44" i="2"/>
  <c r="O43" i="2"/>
  <c r="N43" i="2"/>
  <c r="M43" i="2"/>
  <c r="L43" i="2"/>
  <c r="K43" i="2"/>
  <c r="I42" i="2"/>
  <c r="H42" i="2"/>
  <c r="C23" i="2"/>
  <c r="C22" i="2"/>
  <c r="C21" i="2"/>
  <c r="C19" i="2"/>
  <c r="K48" i="2"/>
  <c r="O47" i="2"/>
  <c r="N47" i="2"/>
  <c r="I47" i="2"/>
  <c r="H47" i="2"/>
  <c r="L46" i="2"/>
  <c r="I43" i="2"/>
  <c r="L42" i="2"/>
  <c r="K42" i="2"/>
  <c r="J42" i="2"/>
  <c r="I41" i="2"/>
  <c r="H41" i="2"/>
  <c r="P40" i="2"/>
  <c r="O40" i="2"/>
  <c r="L40" i="2"/>
  <c r="N39" i="2"/>
  <c r="I39" i="2"/>
  <c r="L38" i="2"/>
  <c r="K38" i="2"/>
  <c r="O37" i="2"/>
  <c r="K37" i="2"/>
  <c r="I37" i="2"/>
  <c r="H37" i="2"/>
  <c r="P36" i="2"/>
  <c r="O35" i="2"/>
  <c r="N35" i="2"/>
  <c r="L35" i="2"/>
  <c r="I35" i="2"/>
  <c r="O33" i="2"/>
  <c r="I33" i="2"/>
  <c r="H33" i="2"/>
  <c r="L32" i="2"/>
  <c r="K32" i="2"/>
  <c r="N31" i="2"/>
  <c r="H31" i="2"/>
  <c r="I31" i="2"/>
  <c r="J31" i="2"/>
  <c r="M32" i="2"/>
  <c r="N33" i="2"/>
  <c r="P33" i="2"/>
  <c r="H35" i="2"/>
  <c r="J35" i="2"/>
  <c r="P35" i="2"/>
  <c r="M36" i="2"/>
  <c r="J37" i="2"/>
  <c r="N37" i="2"/>
  <c r="P37" i="2"/>
  <c r="H39" i="2"/>
  <c r="J39" i="2"/>
  <c r="I40" i="2"/>
  <c r="M40" i="2"/>
  <c r="I48" i="2"/>
  <c r="L44" i="2"/>
  <c r="O42" i="2"/>
  <c r="O41" i="2"/>
  <c r="N41" i="2"/>
  <c r="L41" i="2"/>
  <c r="K40" i="2"/>
  <c r="L39" i="2"/>
  <c r="K39" i="2"/>
  <c r="J38" i="2"/>
  <c r="I38" i="2"/>
  <c r="O36" i="2"/>
  <c r="N36" i="2"/>
  <c r="M35" i="2"/>
  <c r="K35" i="2"/>
  <c r="K34" i="2"/>
  <c r="I34" i="2"/>
  <c r="H34" i="2"/>
  <c r="O32" i="2"/>
  <c r="K31" i="2"/>
  <c r="J34" i="2"/>
  <c r="N34" i="2"/>
  <c r="E4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F31" i="2"/>
  <c r="G31" i="2"/>
  <c r="L31" i="2"/>
  <c r="M31" i="2"/>
  <c r="O31" i="2"/>
  <c r="P31" i="2"/>
  <c r="F32" i="2"/>
  <c r="G32" i="2"/>
  <c r="H32" i="2"/>
  <c r="I32" i="2"/>
  <c r="J32" i="2"/>
  <c r="N32" i="2"/>
  <c r="P32" i="2"/>
  <c r="F33" i="2"/>
  <c r="G33" i="2"/>
  <c r="J33" i="2"/>
  <c r="K33" i="2"/>
  <c r="L33" i="2"/>
  <c r="M33" i="2"/>
  <c r="F34" i="2"/>
  <c r="G34" i="2"/>
  <c r="L34" i="2"/>
  <c r="M34" i="2"/>
  <c r="O34" i="2"/>
  <c r="P34" i="2"/>
  <c r="F35" i="2"/>
  <c r="G35" i="2"/>
  <c r="F36" i="2"/>
  <c r="G36" i="2"/>
  <c r="H36" i="2"/>
  <c r="I36" i="2"/>
  <c r="J36" i="2"/>
  <c r="K36" i="2"/>
  <c r="L36" i="2"/>
  <c r="F37" i="2"/>
  <c r="G37" i="2"/>
  <c r="L37" i="2"/>
  <c r="M37" i="2"/>
  <c r="F38" i="2"/>
  <c r="G38" i="2"/>
  <c r="H38" i="2"/>
  <c r="M38" i="2"/>
  <c r="N38" i="2"/>
  <c r="O38" i="2"/>
  <c r="P38" i="2"/>
  <c r="F39" i="2"/>
  <c r="G39" i="2"/>
  <c r="M39" i="2"/>
  <c r="O39" i="2"/>
  <c r="P39" i="2"/>
  <c r="F40" i="2"/>
  <c r="G40" i="2"/>
  <c r="H40" i="2"/>
  <c r="J40" i="2"/>
  <c r="N40" i="2"/>
  <c r="F41" i="2"/>
  <c r="G41" i="2"/>
  <c r="J41" i="2"/>
  <c r="K41" i="2"/>
  <c r="M41" i="2"/>
  <c r="P41" i="2"/>
  <c r="F42" i="2"/>
  <c r="G42" i="2"/>
  <c r="M42" i="2"/>
  <c r="N42" i="2"/>
  <c r="P42" i="2"/>
  <c r="F43" i="2"/>
  <c r="G43" i="2"/>
  <c r="H43" i="2"/>
  <c r="J43" i="2"/>
  <c r="P43" i="2"/>
  <c r="F44" i="2"/>
  <c r="G44" i="2"/>
  <c r="H44" i="2"/>
  <c r="I44" i="2"/>
  <c r="J44" i="2"/>
  <c r="K44" i="2"/>
  <c r="M44" i="2"/>
  <c r="F45" i="2"/>
  <c r="G45" i="2"/>
  <c r="J45" i="2"/>
  <c r="K45" i="2"/>
  <c r="L45" i="2"/>
  <c r="M45" i="2"/>
  <c r="N45" i="2"/>
  <c r="O45" i="2"/>
  <c r="P45" i="2"/>
  <c r="F46" i="2"/>
  <c r="G46" i="2"/>
  <c r="M46" i="2"/>
  <c r="N46" i="2"/>
  <c r="O46" i="2"/>
  <c r="P46" i="2"/>
  <c r="F47" i="2"/>
  <c r="G47" i="2"/>
  <c r="J47" i="2"/>
  <c r="L47" i="2"/>
  <c r="M47" i="2"/>
  <c r="P47" i="2"/>
  <c r="F48" i="2"/>
  <c r="G48" i="2"/>
  <c r="H48" i="2"/>
  <c r="J48" i="2"/>
  <c r="L48" i="2"/>
  <c r="M48" i="2"/>
  <c r="F49" i="2"/>
  <c r="G49" i="2"/>
  <c r="J49" i="2"/>
  <c r="K49" i="2"/>
  <c r="L49" i="2"/>
  <c r="M49" i="2"/>
  <c r="N49" i="2"/>
  <c r="O49" i="2"/>
  <c r="P49" i="2"/>
  <c r="Q49" i="2" l="1"/>
  <c r="Q43" i="2"/>
  <c r="Q42" i="2"/>
  <c r="Q41" i="2"/>
  <c r="Q31" i="2"/>
  <c r="Q44" i="2"/>
  <c r="Q32" i="2"/>
  <c r="Q37" i="2"/>
  <c r="Q38" i="2"/>
  <c r="Q39" i="2"/>
  <c r="Q40" i="2"/>
  <c r="Q46" i="2"/>
  <c r="Q45" i="2"/>
  <c r="Q34" i="2"/>
  <c r="Q36" i="2"/>
  <c r="Q33" i="2"/>
  <c r="Q47" i="2"/>
  <c r="Q35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F11" i="2"/>
  <c r="G11" i="2"/>
  <c r="H11" i="2"/>
  <c r="I11" i="2"/>
  <c r="J11" i="2"/>
  <c r="K11" i="2"/>
  <c r="L11" i="2"/>
  <c r="M11" i="2"/>
  <c r="N11" i="2"/>
  <c r="O11" i="2"/>
  <c r="P11" i="2"/>
  <c r="F12" i="2"/>
  <c r="G12" i="2"/>
  <c r="H12" i="2"/>
  <c r="I12" i="2"/>
  <c r="J12" i="2"/>
  <c r="K12" i="2"/>
  <c r="L12" i="2"/>
  <c r="M12" i="2"/>
  <c r="N12" i="2"/>
  <c r="O12" i="2"/>
  <c r="P12" i="2"/>
  <c r="F13" i="2"/>
  <c r="G13" i="2"/>
  <c r="H13" i="2"/>
  <c r="I13" i="2"/>
  <c r="J13" i="2"/>
  <c r="K13" i="2"/>
  <c r="L13" i="2"/>
  <c r="M13" i="2"/>
  <c r="N13" i="2"/>
  <c r="O13" i="2"/>
  <c r="P13" i="2"/>
  <c r="F14" i="2"/>
  <c r="G14" i="2"/>
  <c r="H14" i="2"/>
  <c r="I14" i="2"/>
  <c r="J14" i="2"/>
  <c r="K14" i="2"/>
  <c r="L14" i="2"/>
  <c r="M14" i="2"/>
  <c r="N14" i="2"/>
  <c r="O14" i="2"/>
  <c r="P14" i="2"/>
  <c r="F15" i="2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F19" i="2"/>
  <c r="G19" i="2"/>
  <c r="H19" i="2"/>
  <c r="I19" i="2"/>
  <c r="J19" i="2"/>
  <c r="K19" i="2"/>
  <c r="L19" i="2"/>
  <c r="M19" i="2"/>
  <c r="N19" i="2"/>
  <c r="O19" i="2"/>
  <c r="P19" i="2"/>
  <c r="F20" i="2"/>
  <c r="G20" i="2"/>
  <c r="H20" i="2"/>
  <c r="I20" i="2"/>
  <c r="J20" i="2"/>
  <c r="K20" i="2"/>
  <c r="L20" i="2"/>
  <c r="M20" i="2"/>
  <c r="N20" i="2"/>
  <c r="O20" i="2"/>
  <c r="P20" i="2"/>
  <c r="F21" i="2"/>
  <c r="G21" i="2"/>
  <c r="H21" i="2"/>
  <c r="I21" i="2"/>
  <c r="J21" i="2"/>
  <c r="K21" i="2"/>
  <c r="L21" i="2"/>
  <c r="M21" i="2"/>
  <c r="N21" i="2"/>
  <c r="O21" i="2"/>
  <c r="P21" i="2"/>
  <c r="F22" i="2"/>
  <c r="G22" i="2"/>
  <c r="H22" i="2"/>
  <c r="I22" i="2"/>
  <c r="J22" i="2"/>
  <c r="K22" i="2"/>
  <c r="L22" i="2"/>
  <c r="M22" i="2"/>
  <c r="N22" i="2"/>
  <c r="O22" i="2"/>
  <c r="P22" i="2"/>
  <c r="F23" i="2"/>
  <c r="G23" i="2"/>
  <c r="H23" i="2"/>
  <c r="I23" i="2"/>
  <c r="J23" i="2"/>
  <c r="K23" i="2"/>
  <c r="L23" i="2"/>
  <c r="M23" i="2"/>
  <c r="N23" i="2"/>
  <c r="O23" i="2"/>
  <c r="P23" i="2"/>
  <c r="F24" i="2"/>
  <c r="G24" i="2"/>
  <c r="H24" i="2"/>
  <c r="I24" i="2"/>
  <c r="J24" i="2"/>
  <c r="K24" i="2"/>
  <c r="L24" i="2"/>
  <c r="M24" i="2"/>
  <c r="N24" i="2"/>
  <c r="O24" i="2"/>
  <c r="P24" i="2"/>
  <c r="F25" i="2"/>
  <c r="G25" i="2"/>
  <c r="H25" i="2"/>
  <c r="I25" i="2"/>
  <c r="J25" i="2"/>
  <c r="K25" i="2"/>
  <c r="L25" i="2"/>
  <c r="M25" i="2"/>
  <c r="N25" i="2"/>
  <c r="O25" i="2"/>
  <c r="P25" i="2"/>
  <c r="E9" i="2"/>
  <c r="H6" i="2"/>
  <c r="E20" i="2"/>
  <c r="E10" i="2"/>
  <c r="E19" i="2"/>
  <c r="E18" i="2"/>
  <c r="E17" i="2"/>
  <c r="E16" i="2"/>
  <c r="E15" i="2"/>
  <c r="E14" i="2"/>
  <c r="E24" i="2"/>
  <c r="E23" i="2"/>
  <c r="E22" i="2"/>
  <c r="E21" i="2"/>
  <c r="E13" i="2"/>
  <c r="E12" i="2"/>
  <c r="E11" i="2"/>
  <c r="E26" i="2"/>
  <c r="F26" i="2"/>
  <c r="G26" i="2"/>
  <c r="H26" i="2"/>
  <c r="I26" i="2"/>
  <c r="J26" i="2"/>
  <c r="K26" i="2"/>
  <c r="L26" i="2"/>
  <c r="M26" i="2"/>
  <c r="N26" i="2"/>
  <c r="O26" i="2"/>
  <c r="P26" i="2"/>
  <c r="E25" i="2"/>
  <c r="E8" i="2"/>
  <c r="E7" i="2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17" i="4"/>
  <c r="O16" i="4"/>
  <c r="O15" i="4"/>
  <c r="O14" i="4"/>
  <c r="O18" i="4"/>
  <c r="O19" i="4"/>
  <c r="O20" i="4"/>
  <c r="O21" i="4"/>
  <c r="O22" i="4"/>
  <c r="O11" i="4"/>
  <c r="O12" i="4"/>
  <c r="O13" i="4"/>
  <c r="O23" i="4"/>
  <c r="Q12" i="2" l="1"/>
  <c r="Q11" i="2"/>
  <c r="Q10" i="2"/>
  <c r="Q13" i="2"/>
  <c r="Q22" i="2"/>
  <c r="Q23" i="2"/>
  <c r="Q19" i="2"/>
  <c r="Q18" i="2"/>
  <c r="Q17" i="2"/>
  <c r="Q21" i="2"/>
  <c r="Q16" i="2"/>
  <c r="Q14" i="2"/>
  <c r="Q20" i="2"/>
  <c r="Q24" i="2"/>
  <c r="Q15" i="2"/>
  <c r="Q26" i="2"/>
  <c r="Q9" i="2"/>
  <c r="O10" i="4"/>
  <c r="O9" i="4"/>
  <c r="O13" i="1"/>
  <c r="E6" i="2" l="1"/>
  <c r="E48" i="2" l="1"/>
  <c r="Q48" i="2" s="1"/>
  <c r="F30" i="2"/>
  <c r="G30" i="2"/>
  <c r="H30" i="2"/>
  <c r="I30" i="2"/>
  <c r="J30" i="2"/>
  <c r="K30" i="2"/>
  <c r="L30" i="2"/>
  <c r="M30" i="2"/>
  <c r="N30" i="2"/>
  <c r="O30" i="2"/>
  <c r="P30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6" i="2"/>
  <c r="G6" i="2"/>
  <c r="I6" i="2"/>
  <c r="J6" i="2"/>
  <c r="K6" i="2"/>
  <c r="L6" i="2"/>
  <c r="M6" i="2"/>
  <c r="N6" i="2"/>
  <c r="O6" i="2"/>
  <c r="P6" i="2"/>
  <c r="Q6" i="2" l="1"/>
  <c r="E50" i="2"/>
  <c r="O29" i="4"/>
  <c r="O30" i="4"/>
  <c r="O7" i="4" l="1"/>
  <c r="O8" i="4"/>
  <c r="Q7" i="2"/>
  <c r="Q8" i="2"/>
  <c r="Q25" i="2"/>
  <c r="O6" i="4" l="1"/>
  <c r="E57" i="2"/>
  <c r="E59" i="2" l="1"/>
  <c r="N49" i="4"/>
  <c r="M49" i="4"/>
  <c r="L49" i="4"/>
  <c r="K49" i="4"/>
  <c r="J49" i="4"/>
  <c r="I49" i="4"/>
  <c r="H49" i="4"/>
  <c r="G49" i="4"/>
  <c r="F49" i="4"/>
  <c r="E49" i="4"/>
  <c r="D49" i="4"/>
  <c r="C49" i="4"/>
  <c r="E27" i="2" l="1"/>
  <c r="O49" i="4"/>
  <c r="F57" i="2" l="1"/>
  <c r="G57" i="2"/>
  <c r="H57" i="2"/>
  <c r="I57" i="2"/>
  <c r="J57" i="2"/>
  <c r="K57" i="2"/>
  <c r="L57" i="2"/>
  <c r="M57" i="2"/>
  <c r="N57" i="2"/>
  <c r="O57" i="2"/>
  <c r="P57" i="2"/>
  <c r="O27" i="2"/>
  <c r="G27" i="2"/>
  <c r="Q56" i="2"/>
  <c r="E26" i="4"/>
  <c r="O24" i="4"/>
  <c r="M59" i="2" l="1"/>
  <c r="I59" i="2"/>
  <c r="P59" i="2"/>
  <c r="L59" i="2"/>
  <c r="H59" i="2"/>
  <c r="O59" i="2"/>
  <c r="K59" i="2"/>
  <c r="G59" i="2"/>
  <c r="N59" i="2"/>
  <c r="J59" i="2"/>
  <c r="F59" i="2"/>
  <c r="Q57" i="2"/>
  <c r="K27" i="2"/>
  <c r="N27" i="2"/>
  <c r="C14" i="1"/>
  <c r="P50" i="2"/>
  <c r="N12" i="1" s="1"/>
  <c r="N14" i="1" s="1"/>
  <c r="H50" i="2"/>
  <c r="O50" i="2"/>
  <c r="M12" i="1" s="1"/>
  <c r="M14" i="1" s="1"/>
  <c r="K50" i="2"/>
  <c r="I12" i="1" s="1"/>
  <c r="G50" i="2"/>
  <c r="E12" i="1" s="1"/>
  <c r="D26" i="4"/>
  <c r="J27" i="2"/>
  <c r="H27" i="2"/>
  <c r="C26" i="4"/>
  <c r="G26" i="4"/>
  <c r="K26" i="4"/>
  <c r="O25" i="4"/>
  <c r="N26" i="4"/>
  <c r="J26" i="4"/>
  <c r="M26" i="4"/>
  <c r="I26" i="4"/>
  <c r="L26" i="4"/>
  <c r="H26" i="4"/>
  <c r="F26" i="4"/>
  <c r="Q59" i="2" l="1"/>
  <c r="E14" i="1"/>
  <c r="F12" i="1"/>
  <c r="F14" i="1" s="1"/>
  <c r="I14" i="1"/>
  <c r="O26" i="4"/>
  <c r="P27" i="2"/>
  <c r="J50" i="2"/>
  <c r="F27" i="2"/>
  <c r="F50" i="2"/>
  <c r="N50" i="2"/>
  <c r="L27" i="2"/>
  <c r="I27" i="2"/>
  <c r="L50" i="2"/>
  <c r="I50" i="2"/>
  <c r="M50" i="2"/>
  <c r="M27" i="2"/>
  <c r="Q50" i="2" l="1"/>
  <c r="L12" i="1"/>
  <c r="L14" i="1" s="1"/>
  <c r="G12" i="1"/>
  <c r="G14" i="1" s="1"/>
  <c r="H12" i="1"/>
  <c r="H14" i="1" s="1"/>
  <c r="D12" i="1"/>
  <c r="K12" i="1"/>
  <c r="K14" i="1" s="1"/>
  <c r="J12" i="1"/>
  <c r="J14" i="1" s="1"/>
  <c r="E52" i="2"/>
  <c r="E61" i="2" s="1"/>
  <c r="O12" i="1" l="1"/>
  <c r="O14" i="1" s="1"/>
  <c r="D14" i="1"/>
  <c r="Q55" i="2"/>
  <c r="Q30" i="2"/>
  <c r="E62" i="2" l="1"/>
  <c r="D7" i="1" l="1"/>
  <c r="I52" i="2" l="1"/>
  <c r="I61" i="2" s="1"/>
  <c r="G7" i="1"/>
  <c r="G10" i="1" s="1"/>
  <c r="M52" i="2"/>
  <c r="M61" i="2" s="1"/>
  <c r="K7" i="1"/>
  <c r="K10" i="1" s="1"/>
  <c r="J52" i="2"/>
  <c r="J61" i="2" s="1"/>
  <c r="H7" i="1"/>
  <c r="H10" i="1" s="1"/>
  <c r="N52" i="2"/>
  <c r="N61" i="2" s="1"/>
  <c r="L7" i="1"/>
  <c r="L10" i="1" s="1"/>
  <c r="O52" i="2"/>
  <c r="O61" i="2" s="1"/>
  <c r="M7" i="1"/>
  <c r="M10" i="1" s="1"/>
  <c r="G52" i="2"/>
  <c r="G61" i="2" s="1"/>
  <c r="E7" i="1"/>
  <c r="E10" i="1" s="1"/>
  <c r="K52" i="2"/>
  <c r="K61" i="2" s="1"/>
  <c r="I7" i="1"/>
  <c r="I10" i="1" s="1"/>
  <c r="H52" i="2"/>
  <c r="H61" i="2" s="1"/>
  <c r="F7" i="1"/>
  <c r="F10" i="1" s="1"/>
  <c r="L52" i="2"/>
  <c r="L61" i="2" s="1"/>
  <c r="J7" i="1"/>
  <c r="J10" i="1" s="1"/>
  <c r="P52" i="2"/>
  <c r="P61" i="2" s="1"/>
  <c r="N7" i="1"/>
  <c r="N10" i="1" s="1"/>
  <c r="F52" i="2"/>
  <c r="Q27" i="2"/>
  <c r="F61" i="2" l="1"/>
  <c r="F62" i="2" s="1"/>
  <c r="O7" i="1"/>
  <c r="Q52" i="2"/>
  <c r="Q61" i="2" s="1"/>
  <c r="Q64" i="2" s="1"/>
  <c r="G62" i="2" l="1"/>
  <c r="H62" i="2" s="1"/>
  <c r="I62" i="2" s="1"/>
  <c r="J62" i="2" s="1"/>
  <c r="K62" i="2" s="1"/>
  <c r="L62" i="2" s="1"/>
  <c r="M62" i="2" s="1"/>
  <c r="N62" i="2" s="1"/>
  <c r="O62" i="2" s="1"/>
  <c r="P62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29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<sst xmlns="http://schemas.openxmlformats.org/spreadsheetml/2006/main" count="199" uniqueCount="102">
  <si>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</si>
  <si>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</si>
  <si>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</si>
  <si>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</si>
  <si>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</si>
  <si>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</si>
  <si>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</si>
  <si>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</si>
  <si>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</si>
  <si>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</si>
  <si>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</si>
  <si>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</si>
  <si>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</si>
  <si>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</si>
  <si>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</si>
  <si>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</si>
  <si>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</si>
  <si>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</si>
  <si>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</si>
  <si>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</si>
  <si>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</si>
  <si>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</si>
  <si>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</si>
  <si>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</si>
  <si>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</si>
  <si>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</si>
  <si>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</si>
  <si>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</si>
  <si>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</si>
  <si>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</si>
  <si>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</si>
  <si>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</si>
  <si>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</si>
  <si>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</si>
  <si>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</si>
  <si>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</si>
  <si>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</si>
  <si>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</si>
  <si>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</si>
  <si>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</si>
  <si>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</si>
  <si>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</si>
  <si>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</si>
  <si>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</si>
  <si>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</si>
  <si>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</si>
  <si>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</si>
  <si>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</si>
  <si>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>პროდუქტი/სერვისი 4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</si>
  <si>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</si>
  <si>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</si>
  <si>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</si>
  <si>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</si>
  <si>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</si>
  <si>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</si>
  <si>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</si>
  <si>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</si>
  <si>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</si>
  <si>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</si>
  <si>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</si>
  <si>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</si>
  <si>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</si>
  <si>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</si>
  <si>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</si>
  <si>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</si>
  <si>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</si>
  <si>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</si>
  <si>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</si>
  <si>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</si>
  <si>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</si>
  <si>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</si>
  <si>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</si>
  <si>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</si>
  <si>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</si>
  <si>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</si>
  <si>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</si>
  <si>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</si>
  <si>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</si>
  <si>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</si>
  <si>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</si>
  <si>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ხაჭაპური იმერული 0.15გრ</t>
  </si>
  <si>
    <t>ლობიანი                    0.1.5გრ</t>
  </si>
  <si>
    <t>ჰოთ დოგი  0.15</t>
  </si>
  <si>
    <t>შოთი</t>
  </si>
  <si>
    <t>თონის ლობიანი</t>
  </si>
  <si>
    <t>თონის ხაჭაპური</t>
  </si>
  <si>
    <t>პიცა 0.2</t>
  </si>
  <si>
    <t>ქათმის კურნიკი 0.2</t>
  </si>
  <si>
    <t>კარტოფილის ღვეზელი</t>
  </si>
  <si>
    <t>ხაბიძგინა</t>
  </si>
  <si>
    <t>ჭახრაკინა</t>
  </si>
  <si>
    <t>ყველი+მჭადი 0.13</t>
  </si>
  <si>
    <t>ქაბაბი ტორტილაში გადახვეული 0.1</t>
  </si>
  <si>
    <t>კატლეტი ქათმის 0.08</t>
  </si>
  <si>
    <t>ქადა</t>
  </si>
  <si>
    <t>შვრია და ქოქოსის ორცხობილა</t>
  </si>
  <si>
    <t>ვანილის ორცხობილა</t>
  </si>
  <si>
    <t>სეზამის ორცხობილა</t>
  </si>
  <si>
    <t xml:space="preserve">მაფინი შოკოლადის </t>
  </si>
  <si>
    <t>მაფინი კენკრის</t>
  </si>
  <si>
    <t>ხელფასები</t>
  </si>
  <si>
    <t>საბანკო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</si>
</sst>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charset val="204"/>
      <scheme val="minor"/>
    </font>
    <font>
      <b/>
      <sz val="10"/>
      <color theme="1"/>
      <name val="AcadNusx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5" fillId="0" borderId="1" xfId="0" applyFont="1" applyBorder="1"/>
    <xf numFmtId="0" fontId="26" fillId="0" borderId="1" xfId="0" applyFont="1" applyBorder="1"/>
    <xf numFmtId="43" fontId="23" fillId="0" borderId="0" xfId="0" applyNumberFormat="1" applyFont="1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21" zoomScale="110" zoomScaleNormal="110" workbookViewId="0">
      <selection activeCell="E44" sqref="E44"/>
    </sheetView>
  </sheetViews>
  <sheetFormatPr defaultRowHeight="14.25"/>
  <cols>
    <col min="1" max="1" width="7.46484375" customWidth="1"/>
    <col min="3" max="3" width="25.1328125" customWidth="1"/>
  </cols>
  <sheetData>
    <row r="2" spans="1:15" ht="18" customHeight="1">
      <c r="B2" s="72"/>
      <c r="D2" s="73"/>
    </row>
    <row r="3" spans="1:15" ht="21">
      <c r="B3" s="81" t="s">
        <v>75</v>
      </c>
      <c r="C3" s="80"/>
      <c r="D3" s="73"/>
      <c r="O3" s="74"/>
    </row>
    <row r="4" spans="1:15" ht="4.8" customHeight="1">
      <c r="B4" s="75"/>
      <c r="C4" s="76"/>
      <c r="D4" s="77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8" customHeight="1">
      <c r="B5" s="72"/>
      <c r="D5" s="73"/>
    </row>
    <row r="6" spans="1:15" ht="18" customHeight="1">
      <c r="A6" s="72">
        <v>1</v>
      </c>
      <c r="B6" s="72" t="s">
        <v>40</v>
      </c>
      <c r="D6" s="73"/>
    </row>
    <row r="7" spans="1:15" ht="18" customHeight="1">
      <c r="B7" s="78" t="s">
        <v>39</v>
      </c>
      <c r="C7" t="s">
        <v>58</v>
      </c>
      <c r="D7" s="73"/>
    </row>
    <row r="8" spans="1:15" ht="18" customHeight="1">
      <c r="B8" s="78" t="s">
        <v>39</v>
      </c>
      <c r="C8" t="s">
        <v>41</v>
      </c>
      <c r="D8" s="73"/>
    </row>
    <row r="9" spans="1:15" ht="18" customHeight="1">
      <c r="B9" s="78" t="s">
        <v>39</v>
      </c>
      <c r="C9" t="s">
        <v>59</v>
      </c>
      <c r="D9" s="73"/>
    </row>
    <row r="10" spans="1:15" ht="18" customHeight="1">
      <c r="B10" s="78" t="s">
        <v>39</v>
      </c>
      <c r="C10" t="s">
        <v>45</v>
      </c>
      <c r="D10" s="73"/>
    </row>
    <row r="11" spans="1:15" ht="18" customHeight="1">
      <c r="B11" s="78" t="s">
        <v>39</v>
      </c>
      <c r="C11" t="s">
        <v>60</v>
      </c>
      <c r="D11" s="73"/>
    </row>
    <row r="12" spans="1:15" ht="18" customHeight="1">
      <c r="B12" s="78" t="s">
        <v>39</v>
      </c>
      <c r="C12" t="s">
        <v>76</v>
      </c>
      <c r="D12" s="73"/>
    </row>
    <row r="13" spans="1:15" ht="18" customHeight="1">
      <c r="B13" s="78" t="s">
        <v>39</v>
      </c>
      <c r="C13" t="s">
        <v>49</v>
      </c>
      <c r="D13" s="73"/>
    </row>
    <row r="14" spans="1:15" ht="18" customHeight="1">
      <c r="B14" s="78" t="s">
        <v>39</v>
      </c>
      <c r="C14" t="s">
        <v>53</v>
      </c>
      <c r="D14" s="73"/>
    </row>
    <row r="15" spans="1:15" ht="18" customHeight="1">
      <c r="B15" s="78" t="s">
        <v>39</v>
      </c>
      <c r="C15" t="s">
        <v>54</v>
      </c>
      <c r="D15" s="73"/>
    </row>
    <row r="16" spans="1:15" ht="18" customHeight="1">
      <c r="A16" s="78" t="s">
        <v>39</v>
      </c>
      <c r="B16" s="73" t="s">
        <v>61</v>
      </c>
      <c r="D16" s="73"/>
      <c r="E16" s="73"/>
      <c r="F16" s="73"/>
      <c r="G16" s="73"/>
      <c r="H16" s="73"/>
      <c r="I16" s="73"/>
      <c r="J16" s="73"/>
      <c r="K16" s="73"/>
    </row>
    <row r="17" spans="1:17" ht="18" customHeight="1">
      <c r="B17" s="78"/>
      <c r="D17" s="73"/>
    </row>
    <row r="18" spans="1:17" ht="18" customHeight="1">
      <c r="B18" s="78"/>
      <c r="D18" s="73"/>
    </row>
    <row r="19" spans="1:17" ht="18" customHeight="1">
      <c r="B19" s="86">
        <v>1</v>
      </c>
      <c r="C19" s="83" t="s">
        <v>51</v>
      </c>
      <c r="D19" s="73"/>
    </row>
    <row r="20" spans="1:17" ht="18" customHeight="1">
      <c r="B20" s="86">
        <v>2</v>
      </c>
      <c r="C20" s="82" t="s">
        <v>46</v>
      </c>
      <c r="D20" s="73"/>
    </row>
    <row r="21" spans="1:17" ht="18" customHeight="1">
      <c r="B21" s="86">
        <v>3</v>
      </c>
      <c r="C21" s="84" t="s">
        <v>62</v>
      </c>
      <c r="D21" s="73"/>
    </row>
    <row r="22" spans="1:17" ht="18" customHeight="1">
      <c r="B22" s="78"/>
      <c r="D22" s="73"/>
    </row>
    <row r="23" spans="1:17" ht="18" customHeight="1">
      <c r="B23" s="78"/>
      <c r="D23" s="73"/>
    </row>
    <row r="24" spans="1:17" ht="18" customHeight="1">
      <c r="A24" s="72">
        <v>2</v>
      </c>
      <c r="B24" s="79" t="s">
        <v>42</v>
      </c>
      <c r="D24" s="73"/>
    </row>
    <row r="25" spans="1:17" ht="18" customHeight="1">
      <c r="B25" s="78" t="s">
        <v>39</v>
      </c>
      <c r="C25" t="s">
        <v>56</v>
      </c>
      <c r="D25" s="73"/>
    </row>
    <row r="26" spans="1:17" ht="18" customHeight="1">
      <c r="B26" s="78"/>
      <c r="D26" s="73"/>
    </row>
    <row r="27" spans="1:17" ht="18" customHeight="1">
      <c r="B27" s="78"/>
      <c r="C27" s="1" t="s">
        <v>39</v>
      </c>
      <c r="D27" s="85" t="s">
        <v>47</v>
      </c>
      <c r="Q27" s="25"/>
    </row>
    <row r="28" spans="1:17" ht="18" customHeight="1">
      <c r="B28" s="78"/>
      <c r="C28" s="1" t="s">
        <v>39</v>
      </c>
      <c r="D28" s="85" t="s">
        <v>50</v>
      </c>
      <c r="Q28" s="25"/>
    </row>
    <row r="29" spans="1:17" ht="18" customHeight="1">
      <c r="B29" s="78"/>
      <c r="C29" s="1" t="s">
        <v>39</v>
      </c>
      <c r="D29" s="85" t="s">
        <v>63</v>
      </c>
    </row>
    <row r="30" spans="1:17" ht="18" customHeight="1">
      <c r="B30" s="78"/>
      <c r="C30" s="1" t="s">
        <v>39</v>
      </c>
      <c r="D30" s="85" t="s">
        <v>52</v>
      </c>
    </row>
    <row r="31" spans="1:17" ht="18" customHeight="1">
      <c r="B31" s="78"/>
      <c r="C31" s="1"/>
      <c r="D31" s="85"/>
    </row>
    <row r="32" spans="1:17" ht="18" customHeight="1">
      <c r="B32" s="72"/>
      <c r="D32" s="73"/>
    </row>
    <row r="33" spans="1:4" ht="18" customHeight="1">
      <c r="A33" s="72">
        <v>3</v>
      </c>
      <c r="B33" s="72" t="s">
        <v>43</v>
      </c>
      <c r="D33" s="73"/>
    </row>
    <row r="34" spans="1:4" ht="18" customHeight="1">
      <c r="B34" s="78" t="s">
        <v>39</v>
      </c>
      <c r="C34" t="s">
        <v>55</v>
      </c>
      <c r="D34" s="73"/>
    </row>
    <row r="35" spans="1:4" ht="18" customHeight="1">
      <c r="B35" s="78"/>
      <c r="D35" s="73"/>
    </row>
    <row r="36" spans="1:4" ht="18" customHeight="1">
      <c r="B36" s="72"/>
      <c r="C36" s="1" t="s">
        <v>39</v>
      </c>
      <c r="D36" s="73" t="s">
        <v>64</v>
      </c>
    </row>
    <row r="37" spans="1:4" ht="18" customHeight="1">
      <c r="B37" s="72"/>
      <c r="C37" s="1" t="s">
        <v>39</v>
      </c>
      <c r="D37" s="73" t="s">
        <v>65</v>
      </c>
    </row>
    <row r="38" spans="1:4" ht="18" customHeight="1">
      <c r="B38" s="72"/>
      <c r="C38" s="1" t="s">
        <v>39</v>
      </c>
      <c r="D38" t="s">
        <v>66</v>
      </c>
    </row>
    <row r="39" spans="1:4" ht="18" customHeight="1">
      <c r="B39" s="72"/>
      <c r="C39" s="1" t="s">
        <v>39</v>
      </c>
      <c r="D39" s="73" t="s">
        <v>67</v>
      </c>
    </row>
    <row r="40" spans="1:4" ht="18" customHeight="1">
      <c r="B40" s="72"/>
      <c r="C40" s="1" t="s">
        <v>39</v>
      </c>
      <c r="D40" s="73" t="s">
        <v>68</v>
      </c>
    </row>
    <row r="41" spans="1:4" ht="18" customHeight="1">
      <c r="B41" s="72"/>
      <c r="C41" s="1" t="s">
        <v>39</v>
      </c>
      <c r="D41" s="85" t="s">
        <v>50</v>
      </c>
    </row>
    <row r="42" spans="1:4" ht="18" customHeight="1">
      <c r="B42" s="72"/>
      <c r="C42" s="1"/>
    </row>
    <row r="43" spans="1:4" ht="31.25" customHeight="1">
      <c r="B43" s="87" t="s">
        <v>39</v>
      </c>
      <c r="C43" s="88" t="s">
        <v>78</v>
      </c>
    </row>
    <row r="44" spans="1:4" ht="27.6" customHeight="1">
      <c r="B44" s="87" t="s">
        <v>39</v>
      </c>
      <c r="C44" s="88" t="s">
        <v>79</v>
      </c>
    </row>
    <row r="45" spans="1:4" ht="18" customHeight="1">
      <c r="B45" s="72"/>
      <c r="D45" s="73"/>
    </row>
    <row r="46" spans="1:4" ht="18" customHeight="1">
      <c r="A46" s="72">
        <v>4</v>
      </c>
      <c r="B46" s="72" t="s">
        <v>44</v>
      </c>
      <c r="D46" s="73"/>
    </row>
    <row r="47" spans="1:4" ht="18" customHeight="1">
      <c r="A47" s="72"/>
      <c r="B47" s="78" t="s">
        <v>39</v>
      </c>
      <c r="C47" t="s">
        <v>72</v>
      </c>
      <c r="D47" s="73"/>
    </row>
    <row r="48" spans="1:4" ht="18" customHeight="1">
      <c r="A48" s="72"/>
      <c r="B48" s="72"/>
      <c r="D48" s="73"/>
    </row>
    <row r="49" spans="2:4" ht="18" customHeight="1">
      <c r="C49" s="78" t="s">
        <v>39</v>
      </c>
      <c r="D49" s="73" t="s">
        <v>73</v>
      </c>
    </row>
    <row r="50" spans="2:4" ht="18" customHeight="1">
      <c r="C50" s="78" t="s">
        <v>39</v>
      </c>
      <c r="D50" s="73" t="s">
        <v>71</v>
      </c>
    </row>
    <row r="51" spans="2:4" ht="18" customHeight="1">
      <c r="C51" s="78" t="s">
        <v>39</v>
      </c>
      <c r="D51" s="73" t="s">
        <v>70</v>
      </c>
    </row>
    <row r="52" spans="2:4" ht="18" customHeight="1">
      <c r="C52" s="78" t="s">
        <v>39</v>
      </c>
      <c r="D52" s="85" t="s">
        <v>50</v>
      </c>
    </row>
    <row r="53" spans="2:4" ht="18" customHeight="1">
      <c r="B53" s="78"/>
      <c r="D53" s="73"/>
    </row>
    <row r="54" spans="2:4" ht="18" customHeight="1">
      <c r="B54" s="78"/>
      <c r="C54" t="s">
        <v>57</v>
      </c>
      <c r="D54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50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18" sqref="P18"/>
    </sheetView>
  </sheetViews>
  <sheetFormatPr defaultColWidth="43.53125" defaultRowHeight="13.15"/>
  <cols>
    <col min="1" max="1" width="2.86328125" style="2" customWidth="1"/>
    <col min="2" max="2" width="34.6640625" style="2" customWidth="1"/>
    <col min="3" max="5" width="7.6640625" style="2" customWidth="1"/>
    <col min="6" max="6" width="8.86328125" style="2" bestFit="1" customWidth="1"/>
    <col min="7" max="8" width="7.6640625" style="2" customWidth="1"/>
    <col min="9" max="14" width="8.86328125" style="2" bestFit="1" customWidth="1"/>
    <col min="15" max="15" width="9" style="2" customWidth="1"/>
    <col min="16" max="16" width="25.796875" style="2" customWidth="1"/>
    <col min="17" max="18" width="9" style="2" customWidth="1"/>
    <col min="19" max="19" width="9.53125" style="2" customWidth="1"/>
    <col min="20" max="16384" width="43.53125" style="2"/>
  </cols>
  <sheetData>
    <row r="1" spans="1:16" ht="15" customHeight="1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5" t="s">
        <v>18</v>
      </c>
    </row>
    <row r="2" spans="1:16" ht="24.95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5"/>
    </row>
    <row r="3" spans="1:16" ht="14.25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6" ht="14.25">
      <c r="B4" s="35"/>
      <c r="C4" s="36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6">
        <v>9</v>
      </c>
      <c r="L4" s="36">
        <v>10</v>
      </c>
      <c r="M4" s="36">
        <v>11</v>
      </c>
      <c r="N4" s="36">
        <v>12</v>
      </c>
      <c r="O4" s="36" t="s">
        <v>1</v>
      </c>
    </row>
    <row r="5" spans="1:16" ht="14.25">
      <c r="A5" s="23" t="s">
        <v>10</v>
      </c>
      <c r="B5" s="23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6" ht="12.75" customHeight="1">
      <c r="A6" s="34"/>
      <c r="B6" s="89" t="s">
        <v>80</v>
      </c>
      <c r="C6">
        <v>900</v>
      </c>
      <c r="D6">
        <v>900</v>
      </c>
      <c r="E6">
        <v>900</v>
      </c>
      <c r="F6">
        <v>1050</v>
      </c>
      <c r="G6">
        <v>1050</v>
      </c>
      <c r="H6">
        <v>1050</v>
      </c>
      <c r="I6">
        <v>1050</v>
      </c>
      <c r="J6">
        <v>1050</v>
      </c>
      <c r="K6">
        <v>1050</v>
      </c>
      <c r="L6">
        <v>1050</v>
      </c>
      <c r="M6">
        <v>1050</v>
      </c>
      <c r="N6">
        <v>1050</v>
      </c>
      <c r="O6" s="32">
        <f>SUM(C6:N6)</f>
        <v>12150</v>
      </c>
    </row>
    <row r="7" spans="1:16" ht="12.75" customHeight="1">
      <c r="A7" s="34"/>
      <c r="B7" s="89" t="s">
        <v>81</v>
      </c>
      <c r="C7">
        <v>1200</v>
      </c>
      <c r="D7">
        <v>1200</v>
      </c>
      <c r="E7">
        <v>1200</v>
      </c>
      <c r="F7">
        <v>1350</v>
      </c>
      <c r="G7">
        <v>1350</v>
      </c>
      <c r="H7">
        <v>1350</v>
      </c>
      <c r="I7">
        <v>1350</v>
      </c>
      <c r="J7">
        <v>1350</v>
      </c>
      <c r="K7">
        <v>1350</v>
      </c>
      <c r="L7">
        <v>1350</v>
      </c>
      <c r="M7">
        <v>1350</v>
      </c>
      <c r="N7">
        <v>1350</v>
      </c>
      <c r="O7" s="32">
        <f t="shared" ref="O7:O23" si="0">SUM(C7:N7)</f>
        <v>15750</v>
      </c>
    </row>
    <row r="8" spans="1:16" ht="12.75" customHeight="1">
      <c r="A8" s="34"/>
      <c r="B8" s="89" t="s">
        <v>82</v>
      </c>
      <c r="C8">
        <v>2400</v>
      </c>
      <c r="D8">
        <v>2400</v>
      </c>
      <c r="E8">
        <v>2400</v>
      </c>
      <c r="F8">
        <v>2550</v>
      </c>
      <c r="G8">
        <v>2550</v>
      </c>
      <c r="H8">
        <v>2550</v>
      </c>
      <c r="I8">
        <v>2550</v>
      </c>
      <c r="J8">
        <v>2550</v>
      </c>
      <c r="K8">
        <v>2550</v>
      </c>
      <c r="L8">
        <v>2550</v>
      </c>
      <c r="M8">
        <v>2550</v>
      </c>
      <c r="N8">
        <v>2550</v>
      </c>
      <c r="O8" s="32">
        <f t="shared" si="0"/>
        <v>30150</v>
      </c>
    </row>
    <row r="9" spans="1:16" ht="12.75" customHeight="1">
      <c r="A9" s="34"/>
      <c r="B9" s="89" t="s">
        <v>83</v>
      </c>
      <c r="C9">
        <v>1500</v>
      </c>
      <c r="D9">
        <v>1500</v>
      </c>
      <c r="E9">
        <v>1500</v>
      </c>
      <c r="F9">
        <v>2400</v>
      </c>
      <c r="G9">
        <v>2400</v>
      </c>
      <c r="H9">
        <v>2400</v>
      </c>
      <c r="I9">
        <v>2400</v>
      </c>
      <c r="J9">
        <v>2400</v>
      </c>
      <c r="K9">
        <v>2400</v>
      </c>
      <c r="L9">
        <v>2400</v>
      </c>
      <c r="M9">
        <v>2400</v>
      </c>
      <c r="N9">
        <v>2400</v>
      </c>
      <c r="O9" s="32">
        <f t="shared" si="0"/>
        <v>26100</v>
      </c>
    </row>
    <row r="10" spans="1:16" ht="12.75" customHeight="1">
      <c r="A10" s="34"/>
      <c r="B10" s="89" t="s">
        <v>84</v>
      </c>
      <c r="C10">
        <v>300</v>
      </c>
      <c r="D10">
        <v>300</v>
      </c>
      <c r="E10">
        <v>300</v>
      </c>
      <c r="F10">
        <v>390</v>
      </c>
      <c r="G10">
        <v>390</v>
      </c>
      <c r="H10">
        <v>390</v>
      </c>
      <c r="I10">
        <v>390</v>
      </c>
      <c r="J10">
        <v>390</v>
      </c>
      <c r="K10">
        <v>390</v>
      </c>
      <c r="L10">
        <v>390</v>
      </c>
      <c r="M10">
        <v>390</v>
      </c>
      <c r="N10">
        <v>390</v>
      </c>
      <c r="O10" s="32">
        <f t="shared" si="0"/>
        <v>4410</v>
      </c>
    </row>
    <row r="11" spans="1:16" ht="12.75" customHeight="1">
      <c r="A11" s="34"/>
      <c r="B11" s="89" t="s">
        <v>85</v>
      </c>
      <c r="C11">
        <v>300</v>
      </c>
      <c r="D11">
        <v>300</v>
      </c>
      <c r="E11">
        <v>300</v>
      </c>
      <c r="F11">
        <v>390</v>
      </c>
      <c r="G11">
        <v>390</v>
      </c>
      <c r="H11">
        <v>390</v>
      </c>
      <c r="I11">
        <v>390</v>
      </c>
      <c r="J11">
        <v>390</v>
      </c>
      <c r="K11">
        <v>390</v>
      </c>
      <c r="L11">
        <v>390</v>
      </c>
      <c r="M11">
        <v>390</v>
      </c>
      <c r="N11">
        <v>390</v>
      </c>
      <c r="O11" s="32">
        <f t="shared" si="0"/>
        <v>4410</v>
      </c>
    </row>
    <row r="12" spans="1:16" ht="12.75" customHeight="1">
      <c r="A12" s="34"/>
      <c r="B12" s="89" t="s">
        <v>86</v>
      </c>
      <c r="C12">
        <v>300</v>
      </c>
      <c r="D12">
        <v>300</v>
      </c>
      <c r="E12">
        <v>300</v>
      </c>
      <c r="F12">
        <v>390</v>
      </c>
      <c r="G12">
        <v>390</v>
      </c>
      <c r="H12">
        <v>390</v>
      </c>
      <c r="I12">
        <v>390</v>
      </c>
      <c r="J12">
        <v>390</v>
      </c>
      <c r="K12">
        <v>390</v>
      </c>
      <c r="L12">
        <v>390</v>
      </c>
      <c r="M12">
        <v>390</v>
      </c>
      <c r="N12">
        <v>390</v>
      </c>
      <c r="O12" s="32">
        <f t="shared" si="0"/>
        <v>4410</v>
      </c>
    </row>
    <row r="13" spans="1:16" ht="12.75" customHeight="1">
      <c r="A13" s="34"/>
      <c r="B13" s="89" t="s">
        <v>87</v>
      </c>
      <c r="C13">
        <v>300</v>
      </c>
      <c r="D13">
        <v>300</v>
      </c>
      <c r="E13">
        <v>300</v>
      </c>
      <c r="F13">
        <v>390</v>
      </c>
      <c r="G13">
        <v>390</v>
      </c>
      <c r="H13">
        <v>390</v>
      </c>
      <c r="I13">
        <v>390</v>
      </c>
      <c r="J13">
        <v>390</v>
      </c>
      <c r="K13">
        <v>390</v>
      </c>
      <c r="L13">
        <v>390</v>
      </c>
      <c r="M13">
        <v>390</v>
      </c>
      <c r="N13">
        <v>390</v>
      </c>
      <c r="O13" s="32">
        <f t="shared" si="0"/>
        <v>4410</v>
      </c>
    </row>
    <row r="14" spans="1:16" ht="12.75" customHeight="1">
      <c r="A14" s="34"/>
      <c r="B14" s="89" t="s">
        <v>88</v>
      </c>
      <c r="C14">
        <v>300</v>
      </c>
      <c r="D14">
        <v>300</v>
      </c>
      <c r="E14">
        <v>300</v>
      </c>
      <c r="F14">
        <v>390</v>
      </c>
      <c r="G14">
        <v>390</v>
      </c>
      <c r="H14">
        <v>390</v>
      </c>
      <c r="I14">
        <v>390</v>
      </c>
      <c r="J14">
        <v>390</v>
      </c>
      <c r="K14">
        <v>390</v>
      </c>
      <c r="L14">
        <v>390</v>
      </c>
      <c r="M14">
        <v>390</v>
      </c>
      <c r="N14">
        <v>390</v>
      </c>
      <c r="O14" s="32">
        <f t="shared" si="0"/>
        <v>4410</v>
      </c>
    </row>
    <row r="15" spans="1:16" ht="12.75" customHeight="1">
      <c r="A15" s="34"/>
      <c r="B15" s="89" t="s">
        <v>89</v>
      </c>
      <c r="C15">
        <v>300</v>
      </c>
      <c r="D15">
        <v>300</v>
      </c>
      <c r="E15">
        <v>300</v>
      </c>
      <c r="F15">
        <v>390</v>
      </c>
      <c r="G15">
        <v>390</v>
      </c>
      <c r="H15">
        <v>390</v>
      </c>
      <c r="I15">
        <v>390</v>
      </c>
      <c r="J15">
        <v>390</v>
      </c>
      <c r="K15">
        <v>390</v>
      </c>
      <c r="L15">
        <v>390</v>
      </c>
      <c r="M15">
        <v>390</v>
      </c>
      <c r="N15">
        <v>390</v>
      </c>
      <c r="O15" s="32">
        <f t="shared" si="0"/>
        <v>4410</v>
      </c>
    </row>
    <row r="16" spans="1:16" ht="12.75" customHeight="1">
      <c r="A16" s="34"/>
      <c r="B16" s="89" t="s">
        <v>90</v>
      </c>
      <c r="C16">
        <v>300</v>
      </c>
      <c r="D16">
        <v>300</v>
      </c>
      <c r="E16">
        <v>300</v>
      </c>
      <c r="F16">
        <v>390</v>
      </c>
      <c r="G16">
        <v>390</v>
      </c>
      <c r="H16">
        <v>390</v>
      </c>
      <c r="I16">
        <v>390</v>
      </c>
      <c r="J16">
        <v>390</v>
      </c>
      <c r="K16">
        <v>390</v>
      </c>
      <c r="L16">
        <v>390</v>
      </c>
      <c r="M16">
        <v>390</v>
      </c>
      <c r="N16">
        <v>390</v>
      </c>
      <c r="O16" s="32">
        <f t="shared" si="0"/>
        <v>4410</v>
      </c>
    </row>
    <row r="17" spans="1:17" ht="12.75" customHeight="1">
      <c r="A17" s="34"/>
      <c r="B17" s="89" t="s">
        <v>91</v>
      </c>
      <c r="C17">
        <v>450</v>
      </c>
      <c r="D17">
        <v>450</v>
      </c>
      <c r="E17">
        <v>450</v>
      </c>
      <c r="F17">
        <v>540</v>
      </c>
      <c r="G17">
        <v>540</v>
      </c>
      <c r="H17">
        <v>540</v>
      </c>
      <c r="I17">
        <v>540</v>
      </c>
      <c r="J17">
        <v>540</v>
      </c>
      <c r="K17">
        <v>540</v>
      </c>
      <c r="L17">
        <v>540</v>
      </c>
      <c r="M17">
        <v>540</v>
      </c>
      <c r="N17">
        <v>540</v>
      </c>
      <c r="O17" s="32">
        <f t="shared" si="0"/>
        <v>6210</v>
      </c>
    </row>
    <row r="18" spans="1:17" ht="12.75" customHeight="1">
      <c r="A18" s="34"/>
      <c r="B18" s="90" t="s">
        <v>92</v>
      </c>
      <c r="C18">
        <v>300</v>
      </c>
      <c r="D18">
        <v>300</v>
      </c>
      <c r="E18">
        <v>300</v>
      </c>
      <c r="F18">
        <v>390</v>
      </c>
      <c r="G18">
        <v>390</v>
      </c>
      <c r="H18">
        <v>390</v>
      </c>
      <c r="I18">
        <v>390</v>
      </c>
      <c r="J18">
        <v>390</v>
      </c>
      <c r="K18">
        <v>390</v>
      </c>
      <c r="L18">
        <v>390</v>
      </c>
      <c r="M18">
        <v>390</v>
      </c>
      <c r="N18">
        <v>390</v>
      </c>
      <c r="O18" s="32">
        <f t="shared" si="0"/>
        <v>4410</v>
      </c>
    </row>
    <row r="19" spans="1:17" ht="12.75" customHeight="1">
      <c r="A19" s="34"/>
      <c r="B19" s="91" t="s">
        <v>93</v>
      </c>
      <c r="C19">
        <v>300</v>
      </c>
      <c r="D19">
        <v>300</v>
      </c>
      <c r="E19">
        <v>300</v>
      </c>
      <c r="F19">
        <v>390</v>
      </c>
      <c r="G19">
        <v>390</v>
      </c>
      <c r="H19">
        <v>390</v>
      </c>
      <c r="I19">
        <v>390</v>
      </c>
      <c r="J19">
        <v>390</v>
      </c>
      <c r="K19">
        <v>390</v>
      </c>
      <c r="L19">
        <v>390</v>
      </c>
      <c r="M19">
        <v>390</v>
      </c>
      <c r="N19">
        <v>390</v>
      </c>
      <c r="O19" s="32">
        <f t="shared" si="0"/>
        <v>4410</v>
      </c>
    </row>
    <row r="20" spans="1:17" ht="12.75" customHeight="1">
      <c r="A20" s="34"/>
      <c r="B20" s="91" t="s">
        <v>94</v>
      </c>
      <c r="C20">
        <v>450</v>
      </c>
      <c r="D20">
        <v>450</v>
      </c>
      <c r="E20">
        <v>450</v>
      </c>
      <c r="F20">
        <v>540</v>
      </c>
      <c r="G20">
        <v>540</v>
      </c>
      <c r="H20">
        <v>540</v>
      </c>
      <c r="I20">
        <v>540</v>
      </c>
      <c r="J20">
        <v>540</v>
      </c>
      <c r="K20">
        <v>540</v>
      </c>
      <c r="L20">
        <v>540</v>
      </c>
      <c r="M20">
        <v>540</v>
      </c>
      <c r="N20">
        <v>540</v>
      </c>
      <c r="O20" s="32">
        <f t="shared" si="0"/>
        <v>6210</v>
      </c>
    </row>
    <row r="21" spans="1:17" ht="12.75" customHeight="1">
      <c r="A21" s="34"/>
      <c r="B21" s="91" t="s">
        <v>95</v>
      </c>
      <c r="C21">
        <v>600</v>
      </c>
      <c r="D21">
        <v>600</v>
      </c>
      <c r="E21">
        <v>600</v>
      </c>
      <c r="F21">
        <v>690</v>
      </c>
      <c r="G21">
        <v>690</v>
      </c>
      <c r="H21">
        <v>690</v>
      </c>
      <c r="I21">
        <v>690</v>
      </c>
      <c r="J21">
        <v>690</v>
      </c>
      <c r="K21">
        <v>690</v>
      </c>
      <c r="L21">
        <v>690</v>
      </c>
      <c r="M21">
        <v>690</v>
      </c>
      <c r="N21">
        <v>690</v>
      </c>
      <c r="O21" s="32">
        <f t="shared" si="0"/>
        <v>8010</v>
      </c>
    </row>
    <row r="22" spans="1:17" ht="12.75" customHeight="1">
      <c r="A22" s="34"/>
      <c r="B22" s="91" t="s">
        <v>96</v>
      </c>
      <c r="C22">
        <v>600</v>
      </c>
      <c r="D22">
        <v>600</v>
      </c>
      <c r="E22">
        <v>600</v>
      </c>
      <c r="F22">
        <v>690</v>
      </c>
      <c r="G22">
        <v>690</v>
      </c>
      <c r="H22">
        <v>690</v>
      </c>
      <c r="I22">
        <v>690</v>
      </c>
      <c r="J22">
        <v>690</v>
      </c>
      <c r="K22">
        <v>690</v>
      </c>
      <c r="L22">
        <v>690</v>
      </c>
      <c r="M22">
        <v>690</v>
      </c>
      <c r="N22">
        <v>690</v>
      </c>
      <c r="O22" s="32">
        <f t="shared" si="0"/>
        <v>8010</v>
      </c>
    </row>
    <row r="23" spans="1:17" ht="12.75" customHeight="1">
      <c r="A23" s="34"/>
      <c r="B23" s="91" t="s">
        <v>97</v>
      </c>
      <c r="C23">
        <v>600</v>
      </c>
      <c r="D23">
        <v>600</v>
      </c>
      <c r="E23">
        <v>600</v>
      </c>
      <c r="F23">
        <v>690</v>
      </c>
      <c r="G23">
        <v>690</v>
      </c>
      <c r="H23">
        <v>690</v>
      </c>
      <c r="I23">
        <v>690</v>
      </c>
      <c r="J23">
        <v>690</v>
      </c>
      <c r="K23">
        <v>690</v>
      </c>
      <c r="L23">
        <v>690</v>
      </c>
      <c r="M23">
        <v>690</v>
      </c>
      <c r="N23">
        <v>690</v>
      </c>
      <c r="O23" s="32">
        <f t="shared" si="0"/>
        <v>8010</v>
      </c>
    </row>
    <row r="24" spans="1:17" ht="12.75" customHeight="1">
      <c r="A24" s="34"/>
      <c r="B24" s="91" t="s">
        <v>98</v>
      </c>
      <c r="C24">
        <v>600</v>
      </c>
      <c r="D24">
        <v>600</v>
      </c>
      <c r="E24">
        <v>600</v>
      </c>
      <c r="F24">
        <v>690</v>
      </c>
      <c r="G24">
        <v>690</v>
      </c>
      <c r="H24">
        <v>690</v>
      </c>
      <c r="I24">
        <v>690</v>
      </c>
      <c r="J24">
        <v>690</v>
      </c>
      <c r="K24">
        <v>690</v>
      </c>
      <c r="L24">
        <v>690</v>
      </c>
      <c r="M24">
        <v>690</v>
      </c>
      <c r="N24">
        <v>690</v>
      </c>
      <c r="O24" s="32">
        <f t="shared" ref="O24:O25" si="1">SUM(C24:N24)</f>
        <v>8010</v>
      </c>
    </row>
    <row r="25" spans="1:17" ht="12.75" customHeight="1">
      <c r="A25" s="34"/>
      <c r="B25" s="92" t="s">
        <v>99</v>
      </c>
      <c r="C25">
        <v>600</v>
      </c>
      <c r="D25">
        <v>600</v>
      </c>
      <c r="E25">
        <v>600</v>
      </c>
      <c r="F25">
        <v>690</v>
      </c>
      <c r="G25">
        <v>690</v>
      </c>
      <c r="H25">
        <v>690</v>
      </c>
      <c r="I25">
        <v>690</v>
      </c>
      <c r="J25">
        <v>690</v>
      </c>
      <c r="K25">
        <v>690</v>
      </c>
      <c r="L25">
        <v>690</v>
      </c>
      <c r="M25">
        <v>690</v>
      </c>
      <c r="N25">
        <v>690</v>
      </c>
      <c r="O25" s="32">
        <f t="shared" si="1"/>
        <v>8010</v>
      </c>
    </row>
    <row r="26" spans="1:17" ht="14.25">
      <c r="A26" s="23" t="s">
        <v>31</v>
      </c>
      <c r="B26" s="23"/>
      <c r="C26" s="32">
        <f>SUM(C6:C25)</f>
        <v>12600</v>
      </c>
      <c r="D26" s="32">
        <f t="shared" ref="D26:N26" si="2">SUM(D6:D25)</f>
        <v>12600</v>
      </c>
      <c r="E26" s="32">
        <f t="shared" si="2"/>
        <v>12600</v>
      </c>
      <c r="F26" s="32">
        <f t="shared" si="2"/>
        <v>15390</v>
      </c>
      <c r="G26" s="32">
        <f t="shared" si="2"/>
        <v>15390</v>
      </c>
      <c r="H26" s="32">
        <f t="shared" si="2"/>
        <v>15390</v>
      </c>
      <c r="I26" s="32">
        <f t="shared" si="2"/>
        <v>15390</v>
      </c>
      <c r="J26" s="32">
        <f t="shared" si="2"/>
        <v>15390</v>
      </c>
      <c r="K26" s="32">
        <f t="shared" si="2"/>
        <v>15390</v>
      </c>
      <c r="L26" s="32">
        <f t="shared" si="2"/>
        <v>15390</v>
      </c>
      <c r="M26" s="32">
        <f t="shared" si="2"/>
        <v>15390</v>
      </c>
      <c r="N26" s="32">
        <f t="shared" si="2"/>
        <v>15390</v>
      </c>
      <c r="O26" s="32">
        <f>SUM(C26:N26)</f>
        <v>176310</v>
      </c>
      <c r="Q26" s="8"/>
    </row>
    <row r="27" spans="1:17" ht="4.5" customHeight="1">
      <c r="O27" s="26"/>
    </row>
    <row r="28" spans="1:17" ht="14.25">
      <c r="A28" s="27" t="s">
        <v>26</v>
      </c>
      <c r="B28" s="27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8"/>
    </row>
    <row r="29" spans="1:17" ht="12.75" customHeight="1">
      <c r="A29" s="34"/>
      <c r="B29" s="89" t="s">
        <v>80</v>
      </c>
      <c r="C29">
        <v>900</v>
      </c>
      <c r="D29">
        <v>900</v>
      </c>
      <c r="E29">
        <v>900</v>
      </c>
      <c r="F29">
        <v>1050</v>
      </c>
      <c r="G29">
        <v>1050</v>
      </c>
      <c r="H29">
        <v>1050</v>
      </c>
      <c r="I29">
        <v>1050</v>
      </c>
      <c r="J29">
        <v>1050</v>
      </c>
      <c r="K29">
        <v>1050</v>
      </c>
      <c r="L29">
        <v>1050</v>
      </c>
      <c r="M29">
        <v>1050</v>
      </c>
      <c r="N29">
        <v>1050</v>
      </c>
      <c r="O29" s="31">
        <f>SUM(C29:N29)</f>
        <v>12150</v>
      </c>
    </row>
    <row r="30" spans="1:17" ht="12.75" customHeight="1">
      <c r="A30" s="34"/>
      <c r="B30" s="89" t="s">
        <v>81</v>
      </c>
      <c r="C30">
        <v>1200</v>
      </c>
      <c r="D30">
        <v>1200</v>
      </c>
      <c r="E30">
        <v>1200</v>
      </c>
      <c r="F30">
        <v>1350</v>
      </c>
      <c r="G30">
        <v>1350</v>
      </c>
      <c r="H30">
        <v>1350</v>
      </c>
      <c r="I30">
        <v>1350</v>
      </c>
      <c r="J30">
        <v>1350</v>
      </c>
      <c r="K30">
        <v>1350</v>
      </c>
      <c r="L30">
        <v>1350</v>
      </c>
      <c r="M30">
        <v>1350</v>
      </c>
      <c r="N30">
        <v>1350</v>
      </c>
      <c r="O30" s="31">
        <f>SUM(C30:N30)</f>
        <v>15750</v>
      </c>
    </row>
    <row r="31" spans="1:17" ht="12.75" customHeight="1">
      <c r="A31" s="34"/>
      <c r="B31" s="89" t="s">
        <v>82</v>
      </c>
      <c r="C31">
        <v>2400</v>
      </c>
      <c r="D31">
        <v>2400</v>
      </c>
      <c r="E31">
        <v>2400</v>
      </c>
      <c r="F31">
        <v>2550</v>
      </c>
      <c r="G31">
        <v>2550</v>
      </c>
      <c r="H31">
        <v>2550</v>
      </c>
      <c r="I31">
        <v>2550</v>
      </c>
      <c r="J31">
        <v>2550</v>
      </c>
      <c r="K31">
        <v>2550</v>
      </c>
      <c r="L31">
        <v>2550</v>
      </c>
      <c r="M31">
        <v>2550</v>
      </c>
      <c r="N31">
        <v>2550</v>
      </c>
      <c r="O31" s="31">
        <f t="shared" ref="O31:O48" si="3">SUM(C31:N31)</f>
        <v>30150</v>
      </c>
    </row>
    <row r="32" spans="1:17" ht="12.75" customHeight="1">
      <c r="A32" s="34"/>
      <c r="B32" s="89" t="s">
        <v>83</v>
      </c>
      <c r="C32">
        <v>1500</v>
      </c>
      <c r="D32">
        <v>1500</v>
      </c>
      <c r="E32">
        <v>1500</v>
      </c>
      <c r="F32">
        <v>2400</v>
      </c>
      <c r="G32">
        <v>2400</v>
      </c>
      <c r="H32">
        <v>2400</v>
      </c>
      <c r="I32">
        <v>2400</v>
      </c>
      <c r="J32">
        <v>2400</v>
      </c>
      <c r="K32">
        <v>2400</v>
      </c>
      <c r="L32">
        <v>2400</v>
      </c>
      <c r="M32">
        <v>2400</v>
      </c>
      <c r="N32">
        <v>2400</v>
      </c>
      <c r="O32" s="31">
        <f t="shared" si="3"/>
        <v>26100</v>
      </c>
    </row>
    <row r="33" spans="1:15" ht="12.75" customHeight="1">
      <c r="A33" s="34"/>
      <c r="B33" s="89" t="s">
        <v>84</v>
      </c>
      <c r="C33">
        <v>300</v>
      </c>
      <c r="D33">
        <v>300</v>
      </c>
      <c r="E33">
        <v>300</v>
      </c>
      <c r="F33">
        <v>390</v>
      </c>
      <c r="G33">
        <v>390</v>
      </c>
      <c r="H33">
        <v>390</v>
      </c>
      <c r="I33">
        <v>390</v>
      </c>
      <c r="J33">
        <v>390</v>
      </c>
      <c r="K33">
        <v>390</v>
      </c>
      <c r="L33">
        <v>390</v>
      </c>
      <c r="M33">
        <v>390</v>
      </c>
      <c r="N33">
        <v>390</v>
      </c>
      <c r="O33" s="31">
        <f t="shared" si="3"/>
        <v>4410</v>
      </c>
    </row>
    <row r="34" spans="1:15" ht="12.75" customHeight="1">
      <c r="A34" s="34"/>
      <c r="B34" s="89" t="s">
        <v>85</v>
      </c>
      <c r="C34">
        <v>300</v>
      </c>
      <c r="D34">
        <v>300</v>
      </c>
      <c r="E34">
        <v>300</v>
      </c>
      <c r="F34">
        <v>390</v>
      </c>
      <c r="G34">
        <v>390</v>
      </c>
      <c r="H34">
        <v>390</v>
      </c>
      <c r="I34">
        <v>390</v>
      </c>
      <c r="J34">
        <v>390</v>
      </c>
      <c r="K34">
        <v>390</v>
      </c>
      <c r="L34">
        <v>390</v>
      </c>
      <c r="M34">
        <v>390</v>
      </c>
      <c r="N34">
        <v>390</v>
      </c>
      <c r="O34" s="31">
        <f t="shared" si="3"/>
        <v>4410</v>
      </c>
    </row>
    <row r="35" spans="1:15" ht="12.75" customHeight="1">
      <c r="A35" s="34"/>
      <c r="B35" s="89" t="s">
        <v>86</v>
      </c>
      <c r="C35">
        <v>300</v>
      </c>
      <c r="D35">
        <v>300</v>
      </c>
      <c r="E35">
        <v>300</v>
      </c>
      <c r="F35">
        <v>390</v>
      </c>
      <c r="G35">
        <v>390</v>
      </c>
      <c r="H35">
        <v>390</v>
      </c>
      <c r="I35">
        <v>390</v>
      </c>
      <c r="J35">
        <v>390</v>
      </c>
      <c r="K35">
        <v>390</v>
      </c>
      <c r="L35">
        <v>390</v>
      </c>
      <c r="M35">
        <v>390</v>
      </c>
      <c r="N35">
        <v>390</v>
      </c>
      <c r="O35" s="31">
        <f t="shared" si="3"/>
        <v>4410</v>
      </c>
    </row>
    <row r="36" spans="1:15" ht="12.75" customHeight="1">
      <c r="A36" s="34"/>
      <c r="B36" s="89" t="s">
        <v>87</v>
      </c>
      <c r="C36">
        <v>300</v>
      </c>
      <c r="D36">
        <v>300</v>
      </c>
      <c r="E36">
        <v>300</v>
      </c>
      <c r="F36">
        <v>390</v>
      </c>
      <c r="G36">
        <v>390</v>
      </c>
      <c r="H36">
        <v>390</v>
      </c>
      <c r="I36">
        <v>390</v>
      </c>
      <c r="J36">
        <v>390</v>
      </c>
      <c r="K36">
        <v>390</v>
      </c>
      <c r="L36">
        <v>390</v>
      </c>
      <c r="M36">
        <v>390</v>
      </c>
      <c r="N36">
        <v>390</v>
      </c>
      <c r="O36" s="31">
        <f t="shared" si="3"/>
        <v>4410</v>
      </c>
    </row>
    <row r="37" spans="1:15" ht="12.75" customHeight="1">
      <c r="A37" s="34"/>
      <c r="B37" s="89" t="s">
        <v>88</v>
      </c>
      <c r="C37">
        <v>300</v>
      </c>
      <c r="D37">
        <v>300</v>
      </c>
      <c r="E37">
        <v>300</v>
      </c>
      <c r="F37">
        <v>390</v>
      </c>
      <c r="G37">
        <v>390</v>
      </c>
      <c r="H37">
        <v>390</v>
      </c>
      <c r="I37">
        <v>390</v>
      </c>
      <c r="J37">
        <v>390</v>
      </c>
      <c r="K37">
        <v>390</v>
      </c>
      <c r="L37">
        <v>390</v>
      </c>
      <c r="M37">
        <v>390</v>
      </c>
      <c r="N37">
        <v>390</v>
      </c>
      <c r="O37" s="31">
        <f t="shared" si="3"/>
        <v>4410</v>
      </c>
    </row>
    <row r="38" spans="1:15" ht="12.75" customHeight="1">
      <c r="A38" s="34"/>
      <c r="B38" s="89" t="s">
        <v>89</v>
      </c>
      <c r="C38">
        <v>300</v>
      </c>
      <c r="D38">
        <v>300</v>
      </c>
      <c r="E38">
        <v>300</v>
      </c>
      <c r="F38">
        <v>390</v>
      </c>
      <c r="G38">
        <v>390</v>
      </c>
      <c r="H38">
        <v>390</v>
      </c>
      <c r="I38">
        <v>390</v>
      </c>
      <c r="J38">
        <v>390</v>
      </c>
      <c r="K38">
        <v>390</v>
      </c>
      <c r="L38">
        <v>390</v>
      </c>
      <c r="M38">
        <v>390</v>
      </c>
      <c r="N38">
        <v>390</v>
      </c>
      <c r="O38" s="31">
        <f t="shared" si="3"/>
        <v>4410</v>
      </c>
    </row>
    <row r="39" spans="1:15" ht="12.75" customHeight="1">
      <c r="A39" s="34"/>
      <c r="B39" s="89" t="s">
        <v>90</v>
      </c>
      <c r="C39">
        <v>300</v>
      </c>
      <c r="D39">
        <v>300</v>
      </c>
      <c r="E39">
        <v>300</v>
      </c>
      <c r="F39">
        <v>390</v>
      </c>
      <c r="G39">
        <v>390</v>
      </c>
      <c r="H39">
        <v>390</v>
      </c>
      <c r="I39">
        <v>390</v>
      </c>
      <c r="J39">
        <v>390</v>
      </c>
      <c r="K39">
        <v>390</v>
      </c>
      <c r="L39">
        <v>390</v>
      </c>
      <c r="M39">
        <v>390</v>
      </c>
      <c r="N39">
        <v>390</v>
      </c>
      <c r="O39" s="31">
        <f t="shared" si="3"/>
        <v>4410</v>
      </c>
    </row>
    <row r="40" spans="1:15" ht="12.75" customHeight="1">
      <c r="A40" s="34"/>
      <c r="B40" s="89" t="s">
        <v>91</v>
      </c>
      <c r="C40">
        <v>450</v>
      </c>
      <c r="D40">
        <v>450</v>
      </c>
      <c r="E40">
        <v>450</v>
      </c>
      <c r="F40">
        <v>540</v>
      </c>
      <c r="G40">
        <v>540</v>
      </c>
      <c r="H40">
        <v>540</v>
      </c>
      <c r="I40">
        <v>540</v>
      </c>
      <c r="J40">
        <v>540</v>
      </c>
      <c r="K40">
        <v>540</v>
      </c>
      <c r="L40">
        <v>540</v>
      </c>
      <c r="M40">
        <v>540</v>
      </c>
      <c r="N40">
        <v>540</v>
      </c>
      <c r="O40" s="31">
        <f t="shared" si="3"/>
        <v>6210</v>
      </c>
    </row>
    <row r="41" spans="1:15" ht="12.75" customHeight="1">
      <c r="A41" s="34"/>
      <c r="B41" s="90" t="s">
        <v>92</v>
      </c>
      <c r="C41">
        <v>300</v>
      </c>
      <c r="D41">
        <v>300</v>
      </c>
      <c r="E41">
        <v>300</v>
      </c>
      <c r="F41">
        <v>390</v>
      </c>
      <c r="G41">
        <v>390</v>
      </c>
      <c r="H41">
        <v>390</v>
      </c>
      <c r="I41">
        <v>390</v>
      </c>
      <c r="J41">
        <v>390</v>
      </c>
      <c r="K41">
        <v>390</v>
      </c>
      <c r="L41">
        <v>390</v>
      </c>
      <c r="M41">
        <v>390</v>
      </c>
      <c r="N41">
        <v>390</v>
      </c>
      <c r="O41" s="31">
        <f t="shared" si="3"/>
        <v>4410</v>
      </c>
    </row>
    <row r="42" spans="1:15" ht="12.75" customHeight="1">
      <c r="A42" s="34"/>
      <c r="B42" s="91" t="s">
        <v>93</v>
      </c>
      <c r="C42">
        <v>300</v>
      </c>
      <c r="D42">
        <v>300</v>
      </c>
      <c r="E42">
        <v>300</v>
      </c>
      <c r="F42">
        <v>390</v>
      </c>
      <c r="G42">
        <v>390</v>
      </c>
      <c r="H42">
        <v>390</v>
      </c>
      <c r="I42">
        <v>390</v>
      </c>
      <c r="J42">
        <v>390</v>
      </c>
      <c r="K42">
        <v>390</v>
      </c>
      <c r="L42">
        <v>390</v>
      </c>
      <c r="M42">
        <v>390</v>
      </c>
      <c r="N42">
        <v>390</v>
      </c>
      <c r="O42" s="31">
        <f t="shared" si="3"/>
        <v>4410</v>
      </c>
    </row>
    <row r="43" spans="1:15" ht="12.75" customHeight="1">
      <c r="A43" s="34"/>
      <c r="B43" s="91" t="s">
        <v>94</v>
      </c>
      <c r="C43">
        <v>450</v>
      </c>
      <c r="D43">
        <v>450</v>
      </c>
      <c r="E43">
        <v>450</v>
      </c>
      <c r="F43">
        <v>540</v>
      </c>
      <c r="G43">
        <v>540</v>
      </c>
      <c r="H43">
        <v>540</v>
      </c>
      <c r="I43">
        <v>540</v>
      </c>
      <c r="J43">
        <v>540</v>
      </c>
      <c r="K43">
        <v>540</v>
      </c>
      <c r="L43">
        <v>540</v>
      </c>
      <c r="M43">
        <v>540</v>
      </c>
      <c r="N43">
        <v>540</v>
      </c>
      <c r="O43" s="31">
        <f t="shared" si="3"/>
        <v>6210</v>
      </c>
    </row>
    <row r="44" spans="1:15" ht="12.75" customHeight="1">
      <c r="A44" s="34"/>
      <c r="B44" s="91" t="s">
        <v>95</v>
      </c>
      <c r="C44">
        <v>600</v>
      </c>
      <c r="D44">
        <v>600</v>
      </c>
      <c r="E44">
        <v>600</v>
      </c>
      <c r="F44">
        <v>690</v>
      </c>
      <c r="G44">
        <v>690</v>
      </c>
      <c r="H44">
        <v>690</v>
      </c>
      <c r="I44">
        <v>690</v>
      </c>
      <c r="J44">
        <v>690</v>
      </c>
      <c r="K44">
        <v>690</v>
      </c>
      <c r="L44">
        <v>690</v>
      </c>
      <c r="M44">
        <v>690</v>
      </c>
      <c r="N44">
        <v>690</v>
      </c>
      <c r="O44" s="31">
        <f t="shared" si="3"/>
        <v>8010</v>
      </c>
    </row>
    <row r="45" spans="1:15" ht="12.75" customHeight="1">
      <c r="A45" s="34"/>
      <c r="B45" s="91" t="s">
        <v>96</v>
      </c>
      <c r="C45">
        <v>600</v>
      </c>
      <c r="D45">
        <v>600</v>
      </c>
      <c r="E45">
        <v>600</v>
      </c>
      <c r="F45">
        <v>690</v>
      </c>
      <c r="G45">
        <v>690</v>
      </c>
      <c r="H45">
        <v>690</v>
      </c>
      <c r="I45">
        <v>690</v>
      </c>
      <c r="J45">
        <v>690</v>
      </c>
      <c r="K45">
        <v>690</v>
      </c>
      <c r="L45">
        <v>690</v>
      </c>
      <c r="M45">
        <v>690</v>
      </c>
      <c r="N45">
        <v>690</v>
      </c>
      <c r="O45" s="31">
        <f t="shared" si="3"/>
        <v>8010</v>
      </c>
    </row>
    <row r="46" spans="1:15" ht="12.75" customHeight="1">
      <c r="A46" s="34"/>
      <c r="B46" s="91" t="s">
        <v>97</v>
      </c>
      <c r="C46">
        <v>600</v>
      </c>
      <c r="D46">
        <v>600</v>
      </c>
      <c r="E46">
        <v>600</v>
      </c>
      <c r="F46">
        <v>690</v>
      </c>
      <c r="G46">
        <v>690</v>
      </c>
      <c r="H46">
        <v>690</v>
      </c>
      <c r="I46">
        <v>690</v>
      </c>
      <c r="J46">
        <v>690</v>
      </c>
      <c r="K46">
        <v>690</v>
      </c>
      <c r="L46">
        <v>690</v>
      </c>
      <c r="M46">
        <v>690</v>
      </c>
      <c r="N46">
        <v>690</v>
      </c>
      <c r="O46" s="31">
        <f t="shared" si="3"/>
        <v>8010</v>
      </c>
    </row>
    <row r="47" spans="1:15" ht="12.75" customHeight="1">
      <c r="A47" s="34"/>
      <c r="B47" s="91" t="s">
        <v>98</v>
      </c>
      <c r="C47">
        <v>600</v>
      </c>
      <c r="D47">
        <v>600</v>
      </c>
      <c r="E47">
        <v>600</v>
      </c>
      <c r="F47">
        <v>690</v>
      </c>
      <c r="G47">
        <v>690</v>
      </c>
      <c r="H47">
        <v>690</v>
      </c>
      <c r="I47">
        <v>690</v>
      </c>
      <c r="J47">
        <v>690</v>
      </c>
      <c r="K47">
        <v>690</v>
      </c>
      <c r="L47">
        <v>690</v>
      </c>
      <c r="M47">
        <v>690</v>
      </c>
      <c r="N47">
        <v>690</v>
      </c>
      <c r="O47" s="31">
        <f t="shared" si="3"/>
        <v>8010</v>
      </c>
    </row>
    <row r="48" spans="1:15" ht="12.75" customHeight="1">
      <c r="A48" s="34"/>
      <c r="B48" s="92" t="s">
        <v>99</v>
      </c>
      <c r="C48">
        <v>600</v>
      </c>
      <c r="D48">
        <v>600</v>
      </c>
      <c r="E48">
        <v>600</v>
      </c>
      <c r="F48">
        <v>690</v>
      </c>
      <c r="G48">
        <v>690</v>
      </c>
      <c r="H48">
        <v>690</v>
      </c>
      <c r="I48">
        <v>690</v>
      </c>
      <c r="J48">
        <v>690</v>
      </c>
      <c r="K48">
        <v>690</v>
      </c>
      <c r="L48">
        <v>690</v>
      </c>
      <c r="M48">
        <v>690</v>
      </c>
      <c r="N48">
        <v>690</v>
      </c>
      <c r="O48" s="31">
        <f t="shared" si="3"/>
        <v>8010</v>
      </c>
    </row>
    <row r="49" spans="1:15" ht="14.25">
      <c r="A49" s="27" t="s">
        <v>30</v>
      </c>
      <c r="B49" s="27"/>
      <c r="C49" s="31">
        <f t="shared" ref="C49:N49" si="4">SUM(C29:C48)</f>
        <v>12600</v>
      </c>
      <c r="D49" s="31">
        <f t="shared" si="4"/>
        <v>12600</v>
      </c>
      <c r="E49" s="31">
        <f t="shared" si="4"/>
        <v>12600</v>
      </c>
      <c r="F49" s="31">
        <f t="shared" si="4"/>
        <v>15390</v>
      </c>
      <c r="G49" s="31">
        <f t="shared" si="4"/>
        <v>15390</v>
      </c>
      <c r="H49" s="31">
        <f t="shared" si="4"/>
        <v>15390</v>
      </c>
      <c r="I49" s="31">
        <f t="shared" si="4"/>
        <v>15390</v>
      </c>
      <c r="J49" s="31">
        <f t="shared" si="4"/>
        <v>15390</v>
      </c>
      <c r="K49" s="31">
        <f t="shared" si="4"/>
        <v>15390</v>
      </c>
      <c r="L49" s="31">
        <f t="shared" si="4"/>
        <v>15390</v>
      </c>
      <c r="M49" s="31">
        <f t="shared" si="4"/>
        <v>15390</v>
      </c>
      <c r="N49" s="31">
        <f t="shared" si="4"/>
        <v>15390</v>
      </c>
      <c r="O49" s="31">
        <f t="shared" ref="O49" si="5">SUM(C49:N49)</f>
        <v>176310</v>
      </c>
    </row>
    <row r="50" spans="1:15">
      <c r="G50" s="15"/>
    </row>
  </sheetData>
  <mergeCells count="5">
    <mergeCell ref="C28:O28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68"/>
  <sheetViews>
    <sheetView zoomScale="94" zoomScaleNormal="110" workbookViewId="0">
      <pane xSplit="4" ySplit="5" topLeftCell="H52" activePane="bottomRight" state="frozen"/>
      <selection pane="topRight" activeCell="D1" sqref="D1"/>
      <selection pane="bottomLeft" activeCell="A6" sqref="A6"/>
      <selection pane="bottomRight" activeCell="Q64" sqref="Q64"/>
    </sheetView>
  </sheetViews>
  <sheetFormatPr defaultColWidth="9.1328125" defaultRowHeight="13.15"/>
  <cols>
    <col min="1" max="1" width="2.86328125" style="2" customWidth="1"/>
    <col min="2" max="2" width="57.1328125" style="2" customWidth="1"/>
    <col min="3" max="3" width="15.86328125" style="2" customWidth="1"/>
    <col min="4" max="4" width="0.19921875" style="2" customWidth="1"/>
    <col min="5" max="16" width="7.86328125" style="2" customWidth="1"/>
    <col min="17" max="17" width="8.86328125" style="2" customWidth="1"/>
    <col min="18" max="16384" width="9.1328125" style="2"/>
  </cols>
  <sheetData>
    <row r="1" spans="1:18" ht="15" customHeight="1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5"/>
    </row>
    <row r="2" spans="1:18" ht="24.95" customHeight="1">
      <c r="A2" s="110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5"/>
    </row>
    <row r="3" spans="1:18" ht="15" customHeight="1">
      <c r="A3" s="113" t="s">
        <v>20</v>
      </c>
      <c r="B3" s="113"/>
      <c r="C3" s="55"/>
      <c r="D3" s="108"/>
      <c r="E3" s="114" t="s">
        <v>0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8">
      <c r="B4" s="33"/>
      <c r="C4" s="10"/>
      <c r="D4" s="10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2" t="s">
        <v>1</v>
      </c>
    </row>
    <row r="5" spans="1:18" ht="34.25" customHeight="1">
      <c r="A5" s="9" t="s">
        <v>11</v>
      </c>
      <c r="B5" s="9"/>
      <c r="C5" s="70" t="s">
        <v>37</v>
      </c>
      <c r="D5" s="10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8" ht="14.25">
      <c r="A6" s="34"/>
      <c r="B6" s="89" t="s">
        <v>80</v>
      </c>
      <c r="C6" s="95">
        <v>4.5</v>
      </c>
      <c r="D6" s="109"/>
      <c r="E6" s="14">
        <f>$C$6*'წარმოების - გაყიდვების პროგნოზი'!C6</f>
        <v>4050</v>
      </c>
      <c r="F6" s="14">
        <f>$C$6*'წარმოების - გაყიდვების პროგნოზი'!D6</f>
        <v>4050</v>
      </c>
      <c r="G6" s="14">
        <f>$C$6*'წარმოების - გაყიდვების პროგნოზი'!E6</f>
        <v>4050</v>
      </c>
      <c r="H6" s="14">
        <f>$C$6*'წარმოების - გაყიდვების პროგნოზი'!F6</f>
        <v>4725</v>
      </c>
      <c r="I6" s="14">
        <f>$C$6*'წარმოების - გაყიდვების პროგნოზი'!G6</f>
        <v>4725</v>
      </c>
      <c r="J6" s="14">
        <f>$C$6*'წარმოების - გაყიდვების პროგნოზი'!H6</f>
        <v>4725</v>
      </c>
      <c r="K6" s="14">
        <f>$C$6*'წარმოების - გაყიდვების პროგნოზი'!I6</f>
        <v>4725</v>
      </c>
      <c r="L6" s="14">
        <f>$C$6*'წარმოების - გაყიდვების პროგნოზი'!J6</f>
        <v>4725</v>
      </c>
      <c r="M6" s="14">
        <f>$C$6*'წარმოების - გაყიდვების პროგნოზი'!K6</f>
        <v>4725</v>
      </c>
      <c r="N6" s="14">
        <f>$C$6*'წარმოების - გაყიდვების პროგნოზი'!L6</f>
        <v>4725</v>
      </c>
      <c r="O6" s="14">
        <f>$C$6*'წარმოების - გაყიდვების პროგნოზი'!M6</f>
        <v>4725</v>
      </c>
      <c r="P6" s="14">
        <f>$C$6*'წარმოების - გაყიდვების პროგნოზი'!N6</f>
        <v>4725</v>
      </c>
      <c r="Q6" s="20">
        <f>SUM(E6:P6)</f>
        <v>54675</v>
      </c>
    </row>
    <row r="7" spans="1:18" ht="14.25">
      <c r="A7" s="34"/>
      <c r="B7" s="89" t="s">
        <v>81</v>
      </c>
      <c r="C7">
        <v>3.5</v>
      </c>
      <c r="D7" s="109"/>
      <c r="E7" s="14">
        <f>$C$7*'წარმოების - გაყიდვების პროგნოზი'!C7</f>
        <v>4200</v>
      </c>
      <c r="F7" s="14">
        <f>$C$7*'წარმოების - გაყიდვების პროგნოზი'!D7</f>
        <v>4200</v>
      </c>
      <c r="G7" s="14">
        <f>$C$7*'წარმოების - გაყიდვების პროგნოზი'!E7</f>
        <v>4200</v>
      </c>
      <c r="H7" s="14">
        <f>$C$7*'წარმოების - გაყიდვების პროგნოზი'!F7</f>
        <v>4725</v>
      </c>
      <c r="I7" s="14">
        <f>$C$7*'წარმოების - გაყიდვების პროგნოზი'!G7</f>
        <v>4725</v>
      </c>
      <c r="J7" s="14">
        <f>$C$7*'წარმოების - გაყიდვების პროგნოზი'!H7</f>
        <v>4725</v>
      </c>
      <c r="K7" s="14">
        <f>$C$7*'წარმოების - გაყიდვების პროგნოზი'!I7</f>
        <v>4725</v>
      </c>
      <c r="L7" s="14">
        <f>$C$7*'წარმოების - გაყიდვების პროგნოზი'!J7</f>
        <v>4725</v>
      </c>
      <c r="M7" s="14">
        <f>$C$7*'წარმოების - გაყიდვების პროგნოზი'!K7</f>
        <v>4725</v>
      </c>
      <c r="N7" s="14">
        <f>$C$7*'წარმოების - გაყიდვების პროგნოზი'!L7</f>
        <v>4725</v>
      </c>
      <c r="O7" s="14">
        <f>$C$7*'წარმოების - გაყიდვების პროგნოზი'!M7</f>
        <v>4725</v>
      </c>
      <c r="P7" s="14">
        <f>$C$7*'წარმოების - გაყიდვების პროგნოზი'!N7</f>
        <v>4725</v>
      </c>
      <c r="Q7" s="20">
        <f t="shared" ref="Q7:Q26" si="0">SUM(E7:P7)</f>
        <v>55125</v>
      </c>
    </row>
    <row r="8" spans="1:18" ht="14.25">
      <c r="A8" s="34"/>
      <c r="B8" s="89" t="s">
        <v>82</v>
      </c>
      <c r="C8">
        <v>2.5</v>
      </c>
      <c r="D8" s="109"/>
      <c r="E8" s="14">
        <f>$C$8*'წარმოების - გაყიდვების პროგნოზი'!C8</f>
        <v>6000</v>
      </c>
      <c r="F8" s="14">
        <f>$C$8*'წარმოების - გაყიდვების პროგნოზი'!D8</f>
        <v>6000</v>
      </c>
      <c r="G8" s="14">
        <f>$C$8*'წარმოების - გაყიდვების პროგნოზი'!E8</f>
        <v>6000</v>
      </c>
      <c r="H8" s="14">
        <f>$C$8*'წარმოების - გაყიდვების პროგნოზი'!F8</f>
        <v>6375</v>
      </c>
      <c r="I8" s="14">
        <f>$C$8*'წარმოების - გაყიდვების პროგნოზი'!G8</f>
        <v>6375</v>
      </c>
      <c r="J8" s="14">
        <f>$C$8*'წარმოების - გაყიდვების პროგნოზი'!H8</f>
        <v>6375</v>
      </c>
      <c r="K8" s="14">
        <f>$C$8*'წარმოების - გაყიდვების პროგნოზი'!I8</f>
        <v>6375</v>
      </c>
      <c r="L8" s="14">
        <f>$C$8*'წარმოების - გაყიდვების პროგნოზი'!J8</f>
        <v>6375</v>
      </c>
      <c r="M8" s="14">
        <f>$C$8*'წარმოების - გაყიდვების პროგნოზი'!K8</f>
        <v>6375</v>
      </c>
      <c r="N8" s="14">
        <f>$C$8*'წარმოების - გაყიდვების პროგნოზი'!L8</f>
        <v>6375</v>
      </c>
      <c r="O8" s="14">
        <f>$C$8*'წარმოების - გაყიდვების პროგნოზი'!M8</f>
        <v>6375</v>
      </c>
      <c r="P8" s="14">
        <f>$C$8*'წარმოების - გაყიდვების პროგნოზი'!N8</f>
        <v>6375</v>
      </c>
      <c r="Q8" s="20">
        <f t="shared" si="0"/>
        <v>75375</v>
      </c>
    </row>
    <row r="9" spans="1:18" ht="14.25">
      <c r="A9" s="34"/>
      <c r="B9" s="89" t="s">
        <v>83</v>
      </c>
      <c r="C9">
        <v>1.3</v>
      </c>
      <c r="D9" s="109"/>
      <c r="E9" s="14">
        <f>$C$9*'წარმოების - გაყიდვების პროგნოზი'!C9</f>
        <v>1950</v>
      </c>
      <c r="F9" s="14">
        <f>$C$9*'წარმოების - გაყიდვების პროგნოზი'!D9</f>
        <v>1950</v>
      </c>
      <c r="G9" s="14">
        <f>$C$9*'წარმოების - გაყიდვების პროგნოზი'!E9</f>
        <v>1950</v>
      </c>
      <c r="H9" s="14">
        <f>$C$9*'წარმოების - გაყიდვების პროგნოზი'!F9</f>
        <v>3120</v>
      </c>
      <c r="I9" s="14">
        <f>$C$9*'წარმოების - გაყიდვების პროგნოზი'!G9</f>
        <v>3120</v>
      </c>
      <c r="J9" s="14">
        <f>$C$9*'წარმოების - გაყიდვების პროგნოზი'!H9</f>
        <v>3120</v>
      </c>
      <c r="K9" s="14">
        <f>$C$9*'წარმოების - გაყიდვების პროგნოზი'!I9</f>
        <v>3120</v>
      </c>
      <c r="L9" s="14">
        <f>$C$9*'წარმოების - გაყიდვების პროგნოზი'!J9</f>
        <v>3120</v>
      </c>
      <c r="M9" s="14">
        <f>$C$9*'წარმოების - გაყიდვების პროგნოზი'!K9</f>
        <v>3120</v>
      </c>
      <c r="N9" s="14">
        <f>$C$9*'წარმოების - გაყიდვების პროგნოზი'!L9</f>
        <v>3120</v>
      </c>
      <c r="O9" s="14">
        <f>$C$9*'წარმოების - გაყიდვების პროგნოზი'!M9</f>
        <v>3120</v>
      </c>
      <c r="P9" s="14">
        <f>$C$9*'წარმოების - გაყიდვების პროგნოზი'!N9</f>
        <v>3120</v>
      </c>
      <c r="Q9" s="20">
        <f t="shared" ref="Q9:Q24" si="1">SUM(E9:P9)</f>
        <v>33930</v>
      </c>
    </row>
    <row r="10" spans="1:18" ht="14.25">
      <c r="A10" s="34"/>
      <c r="B10" s="89" t="s">
        <v>84</v>
      </c>
      <c r="C10">
        <v>1.5</v>
      </c>
      <c r="D10" s="109"/>
      <c r="E10" s="14">
        <f>$C$10*'წარმოების - გაყიდვების პროგნოზი'!C10</f>
        <v>450</v>
      </c>
      <c r="F10" s="14">
        <f>$C$10*'წარმოების - გაყიდვების პროგნოზი'!D10</f>
        <v>450</v>
      </c>
      <c r="G10" s="14">
        <f>$C$10*'წარმოების - გაყიდვების პროგნოზი'!E10</f>
        <v>450</v>
      </c>
      <c r="H10" s="14">
        <f>$C$10*'წარმოების - გაყიდვების პროგნოზი'!F10</f>
        <v>585</v>
      </c>
      <c r="I10" s="14">
        <f>$C$10*'წარმოების - გაყიდვების პროგნოზი'!G10</f>
        <v>585</v>
      </c>
      <c r="J10" s="14">
        <f>$C$10*'წარმოების - გაყიდვების პროგნოზი'!H10</f>
        <v>585</v>
      </c>
      <c r="K10" s="14">
        <f>$C$10*'წარმოების - გაყიდვების პროგნოზი'!I10</f>
        <v>585</v>
      </c>
      <c r="L10" s="14">
        <f>$C$10*'წარმოების - გაყიდვების პროგნოზი'!J10</f>
        <v>585</v>
      </c>
      <c r="M10" s="14">
        <f>$C$10*'წარმოების - გაყიდვების პროგნოზი'!K10</f>
        <v>585</v>
      </c>
      <c r="N10" s="14">
        <f>$C$10*'წარმოების - გაყიდვების პროგნოზი'!L10</f>
        <v>585</v>
      </c>
      <c r="O10" s="14">
        <f>$C$10*'წარმოების - გაყიდვების პროგნოზი'!M10</f>
        <v>585</v>
      </c>
      <c r="P10" s="14">
        <f>$C$10*'წარმოების - გაყიდვების პროგნოზი'!N10</f>
        <v>585</v>
      </c>
      <c r="Q10" s="20">
        <f t="shared" si="1"/>
        <v>6615</v>
      </c>
    </row>
    <row r="11" spans="1:18" ht="14.25">
      <c r="A11" s="34"/>
      <c r="B11" s="89" t="s">
        <v>85</v>
      </c>
      <c r="C11">
        <v>3</v>
      </c>
      <c r="D11" s="109"/>
      <c r="E11" s="14">
        <f>$C$11*'წარმოების - გაყიდვების პროგნოზი'!C11</f>
        <v>900</v>
      </c>
      <c r="F11" s="14">
        <f>$C$11*'წარმოების - გაყიდვების პროგნოზი'!D11</f>
        <v>900</v>
      </c>
      <c r="G11" s="14">
        <f>$C$11*'წარმოების - გაყიდვების პროგნოზი'!E11</f>
        <v>900</v>
      </c>
      <c r="H11" s="14">
        <f>$C$11*'წარმოების - გაყიდვების პროგნოზი'!F11</f>
        <v>1170</v>
      </c>
      <c r="I11" s="14">
        <f>$C$11*'წარმოების - გაყიდვების პროგნოზი'!G11</f>
        <v>1170</v>
      </c>
      <c r="J11" s="14">
        <f>$C$11*'წარმოების - გაყიდვების პროგნოზი'!H11</f>
        <v>1170</v>
      </c>
      <c r="K11" s="14">
        <f>$C$11*'წარმოების - გაყიდვების პროგნოზი'!I11</f>
        <v>1170</v>
      </c>
      <c r="L11" s="14">
        <f>$C$11*'წარმოების - გაყიდვების პროგნოზი'!J11</f>
        <v>1170</v>
      </c>
      <c r="M11" s="14">
        <f>$C$11*'წარმოების - გაყიდვების პროგნოზი'!K11</f>
        <v>1170</v>
      </c>
      <c r="N11" s="14">
        <f>$C$11*'წარმოების - გაყიდვების პროგნოზი'!L11</f>
        <v>1170</v>
      </c>
      <c r="O11" s="14">
        <f>$C$11*'წარმოების - გაყიდვების პროგნოზი'!M11</f>
        <v>1170</v>
      </c>
      <c r="P11" s="14">
        <f>$C$11*'წარმოების - გაყიდვების პროგნოზი'!N11</f>
        <v>1170</v>
      </c>
      <c r="Q11" s="20">
        <f t="shared" si="1"/>
        <v>13230</v>
      </c>
    </row>
    <row r="12" spans="1:18" ht="14.25">
      <c r="A12" s="34"/>
      <c r="B12" s="89" t="s">
        <v>86</v>
      </c>
      <c r="C12">
        <v>4</v>
      </c>
      <c r="D12" s="109"/>
      <c r="E12" s="14">
        <f>$C$12*'წარმოების - გაყიდვების პროგნოზი'!C12</f>
        <v>1200</v>
      </c>
      <c r="F12" s="14">
        <f>$C$12*'წარმოების - გაყიდვების პროგნოზი'!D12</f>
        <v>1200</v>
      </c>
      <c r="G12" s="14">
        <f>$C$12*'წარმოების - გაყიდვების პროგნოზი'!E12</f>
        <v>1200</v>
      </c>
      <c r="H12" s="14">
        <f>$C$12*'წარმოების - გაყიდვების პროგნოზი'!F12</f>
        <v>1560</v>
      </c>
      <c r="I12" s="14">
        <f>$C$12*'წარმოების - გაყიდვების პროგნოზი'!G12</f>
        <v>1560</v>
      </c>
      <c r="J12" s="14">
        <f>$C$12*'წარმოების - გაყიდვების პროგნოზი'!H12</f>
        <v>1560</v>
      </c>
      <c r="K12" s="14">
        <f>$C$12*'წარმოების - გაყიდვების პროგნოზი'!I12</f>
        <v>1560</v>
      </c>
      <c r="L12" s="14">
        <f>$C$12*'წარმოების - გაყიდვების პროგნოზი'!J12</f>
        <v>1560</v>
      </c>
      <c r="M12" s="14">
        <f>$C$12*'წარმოების - გაყიდვების პროგნოზი'!K12</f>
        <v>1560</v>
      </c>
      <c r="N12" s="14">
        <f>$C$12*'წარმოების - გაყიდვების პროგნოზი'!L12</f>
        <v>1560</v>
      </c>
      <c r="O12" s="14">
        <f>$C$12*'წარმოების - გაყიდვების პროგნოზი'!M12</f>
        <v>1560</v>
      </c>
      <c r="P12" s="14">
        <f>$C$12*'წარმოების - გაყიდვების პროგნოზი'!N12</f>
        <v>1560</v>
      </c>
      <c r="Q12" s="20">
        <f t="shared" si="1"/>
        <v>17640</v>
      </c>
    </row>
    <row r="13" spans="1:18" ht="14.25">
      <c r="A13" s="34"/>
      <c r="B13" s="89" t="s">
        <v>87</v>
      </c>
      <c r="C13">
        <v>4.5</v>
      </c>
      <c r="D13" s="109"/>
      <c r="E13" s="14">
        <f>$C$13*'წარმოების - გაყიდვების პროგნოზი'!C13</f>
        <v>1350</v>
      </c>
      <c r="F13" s="14">
        <f>$C$13*'წარმოების - გაყიდვების პროგნოზი'!D13</f>
        <v>1350</v>
      </c>
      <c r="G13" s="14">
        <f>$C$13*'წარმოების - გაყიდვების პროგნოზი'!E13</f>
        <v>1350</v>
      </c>
      <c r="H13" s="14">
        <f>$C$13*'წარმოების - გაყიდვების პროგნოზი'!F13</f>
        <v>1755</v>
      </c>
      <c r="I13" s="14">
        <f>$C$13*'წარმოების - გაყიდვების პროგნოზი'!G13</f>
        <v>1755</v>
      </c>
      <c r="J13" s="14">
        <f>$C$13*'წარმოების - გაყიდვების პროგნოზი'!H13</f>
        <v>1755</v>
      </c>
      <c r="K13" s="14">
        <f>$C$13*'წარმოების - გაყიდვების პროგნოზი'!I13</f>
        <v>1755</v>
      </c>
      <c r="L13" s="14">
        <f>$C$13*'წარმოების - გაყიდვების პროგნოზი'!J13</f>
        <v>1755</v>
      </c>
      <c r="M13" s="14">
        <f>$C$13*'წარმოების - გაყიდვების პროგნოზი'!K13</f>
        <v>1755</v>
      </c>
      <c r="N13" s="14">
        <f>$C$13*'წარმოების - გაყიდვების პროგნოზი'!L13</f>
        <v>1755</v>
      </c>
      <c r="O13" s="14">
        <f>$C$13*'წარმოების - გაყიდვების პროგნოზი'!M13</f>
        <v>1755</v>
      </c>
      <c r="P13" s="14">
        <f>$C$13*'წარმოების - გაყიდვების პროგნოზი'!N13</f>
        <v>1755</v>
      </c>
      <c r="Q13" s="20">
        <f t="shared" si="1"/>
        <v>19845</v>
      </c>
    </row>
    <row r="14" spans="1:18" ht="14.25">
      <c r="A14" s="34"/>
      <c r="B14" s="89" t="s">
        <v>88</v>
      </c>
      <c r="C14">
        <v>2</v>
      </c>
      <c r="D14" s="109"/>
      <c r="E14" s="14">
        <f>$C$14*'წარმოების - გაყიდვების პროგნოზი'!C14</f>
        <v>600</v>
      </c>
      <c r="F14" s="14">
        <f>$C$14*'წარმოების - გაყიდვების პროგნოზი'!D14</f>
        <v>600</v>
      </c>
      <c r="G14" s="14">
        <f>$C$14*'წარმოების - გაყიდვების პროგნოზი'!E14</f>
        <v>600</v>
      </c>
      <c r="H14" s="14">
        <f>$C$14*'წარმოების - გაყიდვების პროგნოზი'!F14</f>
        <v>780</v>
      </c>
      <c r="I14" s="14">
        <f>$C$14*'წარმოების - გაყიდვების პროგნოზი'!G14</f>
        <v>780</v>
      </c>
      <c r="J14" s="14">
        <f>$C$14*'წარმოების - გაყიდვების პროგნოზი'!H14</f>
        <v>780</v>
      </c>
      <c r="K14" s="14">
        <f>$C$14*'წარმოების - გაყიდვების პროგნოზი'!I14</f>
        <v>780</v>
      </c>
      <c r="L14" s="14">
        <f>$C$14*'წარმოების - გაყიდვების პროგნოზი'!J14</f>
        <v>780</v>
      </c>
      <c r="M14" s="14">
        <f>$C$14*'წარმოების - გაყიდვების პროგნოზი'!K14</f>
        <v>780</v>
      </c>
      <c r="N14" s="14">
        <f>$C$14*'წარმოების - გაყიდვების პროგნოზი'!L14</f>
        <v>780</v>
      </c>
      <c r="O14" s="14">
        <f>$C$14*'წარმოების - გაყიდვების პროგნოზი'!M14</f>
        <v>780</v>
      </c>
      <c r="P14" s="14">
        <f>$C$14*'წარმოების - გაყიდვების პროგნოზი'!N14</f>
        <v>780</v>
      </c>
      <c r="Q14" s="20">
        <f t="shared" si="1"/>
        <v>8820</v>
      </c>
    </row>
    <row r="15" spans="1:18" ht="14.25">
      <c r="A15" s="34"/>
      <c r="B15" s="89" t="s">
        <v>89</v>
      </c>
      <c r="C15">
        <v>4</v>
      </c>
      <c r="D15" s="109"/>
      <c r="E15" s="14">
        <f>$C$15*'წარმოების - გაყიდვების პროგნოზი'!C15</f>
        <v>1200</v>
      </c>
      <c r="F15" s="14">
        <f>$C$15*'წარმოების - გაყიდვების პროგნოზი'!D15</f>
        <v>1200</v>
      </c>
      <c r="G15" s="14">
        <f>$C$15*'წარმოების - გაყიდვების პროგნოზი'!E15</f>
        <v>1200</v>
      </c>
      <c r="H15" s="14">
        <f>$C$15*'წარმოების - გაყიდვების პროგნოზი'!F15</f>
        <v>1560</v>
      </c>
      <c r="I15" s="14">
        <f>$C$15*'წარმოების - გაყიდვების პროგნოზი'!G15</f>
        <v>1560</v>
      </c>
      <c r="J15" s="14">
        <f>$C$15*'წარმოების - გაყიდვების პროგნოზი'!H15</f>
        <v>1560</v>
      </c>
      <c r="K15" s="14">
        <f>$C$15*'წარმოების - გაყიდვების პროგნოზი'!I15</f>
        <v>1560</v>
      </c>
      <c r="L15" s="14">
        <f>$C$15*'წარმოების - გაყიდვების პროგნოზი'!J15</f>
        <v>1560</v>
      </c>
      <c r="M15" s="14">
        <f>$C$15*'წარმოების - გაყიდვების პროგნოზი'!K15</f>
        <v>1560</v>
      </c>
      <c r="N15" s="14">
        <f>$C$15*'წარმოების - გაყიდვების პროგნოზი'!L15</f>
        <v>1560</v>
      </c>
      <c r="O15" s="14">
        <f>$C$15*'წარმოების - გაყიდვების პროგნოზი'!M15</f>
        <v>1560</v>
      </c>
      <c r="P15" s="14">
        <f>$C$15*'წარმოების - გაყიდვების პროგნოზი'!N15</f>
        <v>1560</v>
      </c>
      <c r="Q15" s="20">
        <f t="shared" si="1"/>
        <v>17640</v>
      </c>
    </row>
    <row r="16" spans="1:18" ht="14.25">
      <c r="A16" s="34"/>
      <c r="B16" s="89" t="s">
        <v>90</v>
      </c>
      <c r="C16">
        <v>4</v>
      </c>
      <c r="D16" s="109"/>
      <c r="E16" s="14">
        <f>$C$16*'წარმოების - გაყიდვების პროგნოზი'!C16</f>
        <v>1200</v>
      </c>
      <c r="F16" s="14">
        <f>$C$16*'წარმოების - გაყიდვების პროგნოზი'!D16</f>
        <v>1200</v>
      </c>
      <c r="G16" s="14">
        <f>$C$16*'წარმოების - გაყიდვების პროგნოზი'!E16</f>
        <v>1200</v>
      </c>
      <c r="H16" s="14">
        <f>$C$16*'წარმოების - გაყიდვების პროგნოზი'!F16</f>
        <v>1560</v>
      </c>
      <c r="I16" s="14">
        <f>$C$16*'წარმოების - გაყიდვების პროგნოზი'!G16</f>
        <v>1560</v>
      </c>
      <c r="J16" s="14">
        <f>$C$16*'წარმოების - გაყიდვების პროგნოზი'!H16</f>
        <v>1560</v>
      </c>
      <c r="K16" s="14">
        <f>$C$16*'წარმოების - გაყიდვების პროგნოზი'!I16</f>
        <v>1560</v>
      </c>
      <c r="L16" s="14">
        <f>$C$16*'წარმოების - გაყიდვების პროგნოზი'!J16</f>
        <v>1560</v>
      </c>
      <c r="M16" s="14">
        <f>$C$16*'წარმოების - გაყიდვების პროგნოზი'!K16</f>
        <v>1560</v>
      </c>
      <c r="N16" s="14">
        <f>$C$16*'წარმოების - გაყიდვების პროგნოზი'!L16</f>
        <v>1560</v>
      </c>
      <c r="O16" s="14">
        <f>$C$16*'წარმოების - გაყიდვების პროგნოზი'!M16</f>
        <v>1560</v>
      </c>
      <c r="P16" s="14">
        <f>$C$16*'წარმოების - გაყიდვების პროგნოზი'!N16</f>
        <v>1560</v>
      </c>
      <c r="Q16" s="20">
        <f t="shared" si="1"/>
        <v>17640</v>
      </c>
    </row>
    <row r="17" spans="1:17" ht="14.25">
      <c r="A17" s="34"/>
      <c r="B17" s="89" t="s">
        <v>91</v>
      </c>
      <c r="C17">
        <v>3.5</v>
      </c>
      <c r="D17" s="109"/>
      <c r="E17" s="14">
        <f>$C$17*'წარმოების - გაყიდვების პროგნოზი'!C17</f>
        <v>1575</v>
      </c>
      <c r="F17" s="14">
        <f>$C$17*'წარმოების - გაყიდვების პროგნოზი'!D17</f>
        <v>1575</v>
      </c>
      <c r="G17" s="14">
        <f>$C$17*'წარმოების - გაყიდვების პროგნოზი'!E17</f>
        <v>1575</v>
      </c>
      <c r="H17" s="14">
        <f>$C$17*'წარმოების - გაყიდვების პროგნოზი'!F17</f>
        <v>1890</v>
      </c>
      <c r="I17" s="14">
        <f>$C$17*'წარმოების - გაყიდვების პროგნოზი'!G17</f>
        <v>1890</v>
      </c>
      <c r="J17" s="14">
        <f>$C$17*'წარმოების - გაყიდვების პროგნოზი'!H17</f>
        <v>1890</v>
      </c>
      <c r="K17" s="14">
        <f>$C$17*'წარმოების - გაყიდვების პროგნოზი'!I17</f>
        <v>1890</v>
      </c>
      <c r="L17" s="14">
        <f>$C$17*'წარმოების - გაყიდვების პროგნოზი'!J17</f>
        <v>1890</v>
      </c>
      <c r="M17" s="14">
        <f>$C$17*'წარმოების - გაყიდვების პროგნოზი'!K17</f>
        <v>1890</v>
      </c>
      <c r="N17" s="14">
        <f>$C$17*'წარმოების - გაყიდვების პროგნოზი'!L17</f>
        <v>1890</v>
      </c>
      <c r="O17" s="14">
        <f>$C$17*'წარმოების - გაყიდვების პროგნოზი'!M17</f>
        <v>1890</v>
      </c>
      <c r="P17" s="14">
        <f>$C$17*'წარმოების - გაყიდვების პროგნოზი'!N17</f>
        <v>1890</v>
      </c>
      <c r="Q17" s="20">
        <f t="shared" si="1"/>
        <v>21735</v>
      </c>
    </row>
    <row r="18" spans="1:17" ht="14.25">
      <c r="A18" s="34"/>
      <c r="B18" s="90" t="s">
        <v>92</v>
      </c>
      <c r="C18">
        <v>4.5</v>
      </c>
      <c r="D18" s="109"/>
      <c r="E18" s="14">
        <f>$C$18*'წარმოების - გაყიდვების პროგნოზი'!C18</f>
        <v>1350</v>
      </c>
      <c r="F18" s="14">
        <f>$C$18*'წარმოების - გაყიდვების პროგნოზი'!D18</f>
        <v>1350</v>
      </c>
      <c r="G18" s="14">
        <f>$C$18*'წარმოების - გაყიდვების პროგნოზი'!E18</f>
        <v>1350</v>
      </c>
      <c r="H18" s="14">
        <f>$C$18*'წარმოების - გაყიდვების პროგნოზი'!F18</f>
        <v>1755</v>
      </c>
      <c r="I18" s="14">
        <f>$C$18*'წარმოების - გაყიდვების პროგნოზი'!G18</f>
        <v>1755</v>
      </c>
      <c r="J18" s="14">
        <f>$C$18*'წარმოების - გაყიდვების პროგნოზი'!H18</f>
        <v>1755</v>
      </c>
      <c r="K18" s="14">
        <f>$C$18*'წარმოების - გაყიდვების პროგნოზი'!I18</f>
        <v>1755</v>
      </c>
      <c r="L18" s="14">
        <f>$C$18*'წარმოების - გაყიდვების პროგნოზი'!J18</f>
        <v>1755</v>
      </c>
      <c r="M18" s="14">
        <f>$C$18*'წარმოების - გაყიდვების პროგნოზი'!K18</f>
        <v>1755</v>
      </c>
      <c r="N18" s="14">
        <f>$C$18*'წარმოების - გაყიდვების პროგნოზი'!L18</f>
        <v>1755</v>
      </c>
      <c r="O18" s="14">
        <f>$C$18*'წარმოების - გაყიდვების პროგნოზი'!M18</f>
        <v>1755</v>
      </c>
      <c r="P18" s="14">
        <f>$C$18*'წარმოების - გაყიდვების პროგნოზი'!N18</f>
        <v>1755</v>
      </c>
      <c r="Q18" s="20">
        <f t="shared" si="1"/>
        <v>19845</v>
      </c>
    </row>
    <row r="19" spans="1:17" ht="14.25">
      <c r="A19" s="34"/>
      <c r="B19" s="91" t="s">
        <v>93</v>
      </c>
      <c r="C19">
        <f>3+0.2</f>
        <v>3.2</v>
      </c>
      <c r="D19" s="109"/>
      <c r="E19" s="14">
        <f>$C$19*'წარმოების - გაყიდვების პროგნოზი'!C19</f>
        <v>960</v>
      </c>
      <c r="F19" s="14">
        <f>$C$19*'წარმოების - გაყიდვების პროგნოზი'!D19</f>
        <v>960</v>
      </c>
      <c r="G19" s="14">
        <f>$C$19*'წარმოების - გაყიდვების პროგნოზი'!E19</f>
        <v>960</v>
      </c>
      <c r="H19" s="14">
        <f>$C$19*'წარმოების - გაყიდვების პროგნოზი'!F19</f>
        <v>1248</v>
      </c>
      <c r="I19" s="14">
        <f>$C$19*'წარმოების - გაყიდვების პროგნოზი'!G19</f>
        <v>1248</v>
      </c>
      <c r="J19" s="14">
        <f>$C$19*'წარმოების - გაყიდვების პროგნოზი'!H19</f>
        <v>1248</v>
      </c>
      <c r="K19" s="14">
        <f>$C$19*'წარმოების - გაყიდვების პროგნოზი'!I19</f>
        <v>1248</v>
      </c>
      <c r="L19" s="14">
        <f>$C$19*'წარმოების - გაყიდვების პროგნოზი'!J19</f>
        <v>1248</v>
      </c>
      <c r="M19" s="14">
        <f>$C$19*'წარმოების - გაყიდვების პროგნოზი'!K19</f>
        <v>1248</v>
      </c>
      <c r="N19" s="14">
        <f>$C$19*'წარმოების - გაყიდვების პროგნოზი'!L19</f>
        <v>1248</v>
      </c>
      <c r="O19" s="14">
        <f>$C$19*'წარმოების - გაყიდვების პროგნოზი'!M19</f>
        <v>1248</v>
      </c>
      <c r="P19" s="14">
        <f>$C$19*'წარმოების - გაყიდვების პროგნოზი'!N19</f>
        <v>1248</v>
      </c>
      <c r="Q19" s="20">
        <f t="shared" si="1"/>
        <v>14112</v>
      </c>
    </row>
    <row r="20" spans="1:17" ht="14.25">
      <c r="A20" s="34"/>
      <c r="B20" s="91" t="s">
        <v>94</v>
      </c>
      <c r="C20">
        <v>2.2000000000000002</v>
      </c>
      <c r="D20" s="109"/>
      <c r="E20" s="14">
        <f>$C$20*'წარმოების - გაყიდვების პროგნოზი'!C20</f>
        <v>990.00000000000011</v>
      </c>
      <c r="F20" s="14">
        <f>$C$20*'წარმოების - გაყიდვების პროგნოზი'!D20</f>
        <v>990.00000000000011</v>
      </c>
      <c r="G20" s="14">
        <f>$C$20*'წარმოების - გაყიდვების პროგნოზი'!E20</f>
        <v>990.00000000000011</v>
      </c>
      <c r="H20" s="14">
        <f>$C$20*'წარმოების - გაყიდვების პროგნოზი'!F20</f>
        <v>1188</v>
      </c>
      <c r="I20" s="14">
        <f>$C$20*'წარმოების - გაყიდვების პროგნოზი'!G20</f>
        <v>1188</v>
      </c>
      <c r="J20" s="14">
        <f>$C$20*'წარმოების - გაყიდვების პროგნოზი'!H20</f>
        <v>1188</v>
      </c>
      <c r="K20" s="14">
        <f>$C$20*'წარმოების - გაყიდვების პროგნოზი'!I20</f>
        <v>1188</v>
      </c>
      <c r="L20" s="14">
        <f>$C$20*'წარმოების - გაყიდვების პროგნოზი'!J20</f>
        <v>1188</v>
      </c>
      <c r="M20" s="14">
        <f>$C$20*'წარმოების - გაყიდვების პროგნოზი'!K20</f>
        <v>1188</v>
      </c>
      <c r="N20" s="14">
        <f>$C$20*'წარმოების - გაყიდვების პროგნოზი'!L20</f>
        <v>1188</v>
      </c>
      <c r="O20" s="14">
        <f>$C$20*'წარმოების - გაყიდვების პროგნოზი'!M20</f>
        <v>1188</v>
      </c>
      <c r="P20" s="14">
        <f>$C$20*'წარმოების - გაყიდვების პროგნოზი'!N20</f>
        <v>1188</v>
      </c>
      <c r="Q20" s="20">
        <f t="shared" si="1"/>
        <v>13662</v>
      </c>
    </row>
    <row r="21" spans="1:17" ht="14.25">
      <c r="A21" s="34"/>
      <c r="B21" s="91" t="s">
        <v>95</v>
      </c>
      <c r="C21">
        <f>1.6+0.2</f>
        <v>1.8</v>
      </c>
      <c r="D21" s="109"/>
      <c r="E21" s="14">
        <f>$C$21*'წარმოების - გაყიდვების პროგნოზი'!C21</f>
        <v>1080</v>
      </c>
      <c r="F21" s="14">
        <f>$C$21*'წარმოების - გაყიდვების პროგნოზი'!D21</f>
        <v>1080</v>
      </c>
      <c r="G21" s="14">
        <f>$C$21*'წარმოების - გაყიდვების პროგნოზი'!E21</f>
        <v>1080</v>
      </c>
      <c r="H21" s="14">
        <f>$C$21*'წარმოების - გაყიდვების პროგნოზი'!F21</f>
        <v>1242</v>
      </c>
      <c r="I21" s="14">
        <f>$C$21*'წარმოების - გაყიდვების პროგნოზი'!G21</f>
        <v>1242</v>
      </c>
      <c r="J21" s="14">
        <f>$C$21*'წარმოების - გაყიდვების პროგნოზი'!H21</f>
        <v>1242</v>
      </c>
      <c r="K21" s="14">
        <f>$C$21*'წარმოების - გაყიდვების პროგნოზი'!I21</f>
        <v>1242</v>
      </c>
      <c r="L21" s="14">
        <f>$C$21*'წარმოების - გაყიდვების პროგნოზი'!J21</f>
        <v>1242</v>
      </c>
      <c r="M21" s="14">
        <f>$C$21*'წარმოების - გაყიდვების პროგნოზი'!K21</f>
        <v>1242</v>
      </c>
      <c r="N21" s="14">
        <f>$C$21*'წარმოების - გაყიდვების პროგნოზი'!L21</f>
        <v>1242</v>
      </c>
      <c r="O21" s="14">
        <f>$C$21*'წარმოების - გაყიდვების პროგნოზი'!M21</f>
        <v>1242</v>
      </c>
      <c r="P21" s="14">
        <f>$C$21*'წარმოების - გაყიდვების პროგნოზი'!N21</f>
        <v>1242</v>
      </c>
      <c r="Q21" s="20">
        <f t="shared" si="1"/>
        <v>14418</v>
      </c>
    </row>
    <row r="22" spans="1:17" ht="14.25">
      <c r="A22" s="34"/>
      <c r="B22" s="91" t="s">
        <v>96</v>
      </c>
      <c r="C22">
        <f>1.6+0.2</f>
        <v>1.8</v>
      </c>
      <c r="D22" s="109"/>
      <c r="E22" s="14">
        <f>$C$22*'წარმოების - გაყიდვების პროგნოზი'!C22</f>
        <v>1080</v>
      </c>
      <c r="F22" s="14">
        <f>$C$22*'წარმოების - გაყიდვების პროგნოზი'!D22</f>
        <v>1080</v>
      </c>
      <c r="G22" s="14">
        <f>$C$22*'წარმოების - გაყიდვების პროგნოზი'!E22</f>
        <v>1080</v>
      </c>
      <c r="H22" s="14">
        <f>$C$22*'წარმოების - გაყიდვების პროგნოზი'!F22</f>
        <v>1242</v>
      </c>
      <c r="I22" s="14">
        <f>$C$22*'წარმოების - გაყიდვების პროგნოზი'!G22</f>
        <v>1242</v>
      </c>
      <c r="J22" s="14">
        <f>$C$22*'წარმოების - გაყიდვების პროგნოზი'!H22</f>
        <v>1242</v>
      </c>
      <c r="K22" s="14">
        <f>$C$22*'წარმოების - გაყიდვების პროგნოზი'!I22</f>
        <v>1242</v>
      </c>
      <c r="L22" s="14">
        <f>$C$22*'წარმოების - გაყიდვების პროგნოზი'!J22</f>
        <v>1242</v>
      </c>
      <c r="M22" s="14">
        <f>$C$22*'წარმოების - გაყიდვების პროგნოზი'!K22</f>
        <v>1242</v>
      </c>
      <c r="N22" s="14">
        <f>$C$22*'წარმოების - გაყიდვების პროგნოზი'!L22</f>
        <v>1242</v>
      </c>
      <c r="O22" s="14">
        <f>$C$22*'წარმოების - გაყიდვების პროგნოზი'!M22</f>
        <v>1242</v>
      </c>
      <c r="P22" s="14">
        <f>$C$22*'წარმოების - გაყიდვების პროგნოზი'!N22</f>
        <v>1242</v>
      </c>
      <c r="Q22" s="20">
        <f t="shared" si="1"/>
        <v>14418</v>
      </c>
    </row>
    <row r="23" spans="1:17" ht="14.25">
      <c r="A23" s="34"/>
      <c r="B23" s="91" t="s">
        <v>97</v>
      </c>
      <c r="C23">
        <f>1.6+0.2</f>
        <v>1.8</v>
      </c>
      <c r="D23" s="109"/>
      <c r="E23" s="14">
        <f>$C$23*'წარმოების - გაყიდვების პროგნოზი'!C23</f>
        <v>1080</v>
      </c>
      <c r="F23" s="14">
        <f>$C$23*'წარმოების - გაყიდვების პროგნოზი'!D23</f>
        <v>1080</v>
      </c>
      <c r="G23" s="14">
        <f>$C$23*'წარმოების - გაყიდვების პროგნოზი'!E23</f>
        <v>1080</v>
      </c>
      <c r="H23" s="14">
        <f>$C$23*'წარმოების - გაყიდვების პროგნოზი'!F23</f>
        <v>1242</v>
      </c>
      <c r="I23" s="14">
        <f>$C$23*'წარმოების - გაყიდვების პროგნოზი'!G23</f>
        <v>1242</v>
      </c>
      <c r="J23" s="14">
        <f>$C$23*'წარმოების - გაყიდვების პროგნოზი'!H23</f>
        <v>1242</v>
      </c>
      <c r="K23" s="14">
        <f>$C$23*'წარმოების - გაყიდვების პროგნოზი'!I23</f>
        <v>1242</v>
      </c>
      <c r="L23" s="14">
        <f>$C$23*'წარმოების - გაყიდვების პროგნოზი'!J23</f>
        <v>1242</v>
      </c>
      <c r="M23" s="14">
        <f>$C$23*'წარმოების - გაყიდვების პროგნოზი'!K23</f>
        <v>1242</v>
      </c>
      <c r="N23" s="14">
        <f>$C$23*'წარმოების - გაყიდვების პროგნოზი'!L23</f>
        <v>1242</v>
      </c>
      <c r="O23" s="14">
        <f>$C$23*'წარმოების - გაყიდვების პროგნოზი'!M23</f>
        <v>1242</v>
      </c>
      <c r="P23" s="14">
        <f>$C$23*'წარმოების - გაყიდვების პროგნოზი'!N23</f>
        <v>1242</v>
      </c>
      <c r="Q23" s="20">
        <f t="shared" si="1"/>
        <v>14418</v>
      </c>
    </row>
    <row r="24" spans="1:17" ht="14.25">
      <c r="A24" s="34"/>
      <c r="B24" s="91" t="s">
        <v>98</v>
      </c>
      <c r="C24">
        <v>3</v>
      </c>
      <c r="D24" s="109"/>
      <c r="E24" s="14">
        <f>$C$24*'წარმოების - გაყიდვების პროგნოზი'!C24</f>
        <v>1800</v>
      </c>
      <c r="F24" s="14">
        <f>$C$24*'წარმოების - გაყიდვების პროგნოზი'!D24</f>
        <v>1800</v>
      </c>
      <c r="G24" s="14">
        <f>$C$24*'წარმოების - გაყიდვების პროგნოზი'!E24</f>
        <v>1800</v>
      </c>
      <c r="H24" s="14">
        <f>$C$24*'წარმოების - გაყიდვების პროგნოზი'!F24</f>
        <v>2070</v>
      </c>
      <c r="I24" s="14">
        <f>$C$24*'წარმოების - გაყიდვების პროგნოზი'!G24</f>
        <v>2070</v>
      </c>
      <c r="J24" s="14">
        <f>$C$24*'წარმოების - გაყიდვების პროგნოზი'!H24</f>
        <v>2070</v>
      </c>
      <c r="K24" s="14">
        <f>$C$24*'წარმოების - გაყიდვების პროგნოზი'!I24</f>
        <v>2070</v>
      </c>
      <c r="L24" s="14">
        <f>$C$24*'წარმოების - გაყიდვების პროგნოზი'!J24</f>
        <v>2070</v>
      </c>
      <c r="M24" s="14">
        <f>$C$24*'წარმოების - გაყიდვების პროგნოზი'!K24</f>
        <v>2070</v>
      </c>
      <c r="N24" s="14">
        <f>$C$24*'წარმოების - გაყიდვების პროგნოზი'!L24</f>
        <v>2070</v>
      </c>
      <c r="O24" s="14">
        <f>$C$24*'წარმოების - გაყიდვების პროგნოზი'!M24</f>
        <v>2070</v>
      </c>
      <c r="P24" s="14">
        <f>$C$24*'წარმოების - გაყიდვების პროგნოზი'!N24</f>
        <v>2070</v>
      </c>
      <c r="Q24" s="20">
        <f t="shared" si="1"/>
        <v>24030</v>
      </c>
    </row>
    <row r="25" spans="1:17" ht="14.25">
      <c r="A25" s="34"/>
      <c r="B25" s="92" t="s">
        <v>99</v>
      </c>
      <c r="C25">
        <v>2.8</v>
      </c>
      <c r="D25" s="109"/>
      <c r="E25" s="14">
        <f>$C$25*'წარმოების - გაყიდვების პროგნოზი'!C24</f>
        <v>1680</v>
      </c>
      <c r="F25" s="14">
        <f>$C$25*'წარმოების - გაყიდვების პროგნოზი'!D24</f>
        <v>1680</v>
      </c>
      <c r="G25" s="14">
        <f>$C$25*'წარმოების - გაყიდვების პროგნოზი'!E24</f>
        <v>1680</v>
      </c>
      <c r="H25" s="14">
        <f>$C$25*'წარმოების - გაყიდვების პროგნოზი'!F24</f>
        <v>1931.9999999999998</v>
      </c>
      <c r="I25" s="14">
        <f>$C$25*'წარმოების - გაყიდვების პროგნოზი'!G24</f>
        <v>1931.9999999999998</v>
      </c>
      <c r="J25" s="14">
        <f>$C$25*'წარმოების - გაყიდვების პროგნოზი'!H24</f>
        <v>1931.9999999999998</v>
      </c>
      <c r="K25" s="14">
        <f>$C$25*'წარმოების - გაყიდვების პროგნოზი'!I24</f>
        <v>1931.9999999999998</v>
      </c>
      <c r="L25" s="14">
        <f>$C$25*'წარმოების - გაყიდვების პროგნოზი'!J24</f>
        <v>1931.9999999999998</v>
      </c>
      <c r="M25" s="14">
        <f>$C$25*'წარმოების - გაყიდვების პროგნოზი'!K24</f>
        <v>1931.9999999999998</v>
      </c>
      <c r="N25" s="14">
        <f>$C$25*'წარმოების - გაყიდვების პროგნოზი'!L24</f>
        <v>1931.9999999999998</v>
      </c>
      <c r="O25" s="14">
        <f>$C$25*'წარმოების - გაყიდვების პროგნოზი'!M24</f>
        <v>1931.9999999999998</v>
      </c>
      <c r="P25" s="14">
        <f>$C$25*'წარმოების - გაყიდვების პროგნოზი'!N24</f>
        <v>1931.9999999999998</v>
      </c>
      <c r="Q25" s="20">
        <f t="shared" si="0"/>
        <v>22428</v>
      </c>
    </row>
    <row r="26" spans="1:17">
      <c r="A26" s="34"/>
      <c r="B26" s="10"/>
      <c r="C26" s="41"/>
      <c r="D26" s="109"/>
      <c r="E26" s="14">
        <f>$C$26*'წარმოების - გაყიდვების პროგნოზი'!C25</f>
        <v>0</v>
      </c>
      <c r="F26" s="14">
        <f>$C$26*'წარმოების - გაყიდვების პროგნოზი'!D25</f>
        <v>0</v>
      </c>
      <c r="G26" s="14">
        <f>$C$26*'წარმოების - გაყიდვების პროგნოზი'!E25</f>
        <v>0</v>
      </c>
      <c r="H26" s="14">
        <f>$C$26*'წარმოების - გაყიდვების პროგნოზი'!F25</f>
        <v>0</v>
      </c>
      <c r="I26" s="14">
        <f>$C$26*'წარმოების - გაყიდვების პროგნოზი'!G25</f>
        <v>0</v>
      </c>
      <c r="J26" s="14">
        <f>$C$26*'წარმოების - გაყიდვების პროგნოზი'!H25</f>
        <v>0</v>
      </c>
      <c r="K26" s="14">
        <f>$C$26*'წარმოების - გაყიდვების პროგნოზი'!I25</f>
        <v>0</v>
      </c>
      <c r="L26" s="14">
        <f>$C$26*'წარმოების - გაყიდვების პროგნოზი'!J25</f>
        <v>0</v>
      </c>
      <c r="M26" s="14">
        <f>$C$26*'წარმოების - გაყიდვების პროგნოზი'!K25</f>
        <v>0</v>
      </c>
      <c r="N26" s="14">
        <f>$C$26*'წარმოების - გაყიდვების პროგნოზი'!L25</f>
        <v>0</v>
      </c>
      <c r="O26" s="14">
        <f>$C$26*'წარმოების - გაყიდვების პროგნოზი'!M25</f>
        <v>0</v>
      </c>
      <c r="P26" s="14">
        <f>$C$26*'წარმოების - გაყიდვების პროგნოზი'!N25</f>
        <v>0</v>
      </c>
      <c r="Q26" s="20">
        <f t="shared" si="0"/>
        <v>0</v>
      </c>
    </row>
    <row r="27" spans="1:17">
      <c r="A27" s="9" t="s">
        <v>12</v>
      </c>
      <c r="B27" s="9"/>
      <c r="C27" s="40"/>
      <c r="D27" s="109"/>
      <c r="E27" s="20">
        <f t="shared" ref="E27:P27" si="2">SUM(E6:E26)</f>
        <v>34695</v>
      </c>
      <c r="F27" s="20">
        <f t="shared" si="2"/>
        <v>34695</v>
      </c>
      <c r="G27" s="20">
        <f t="shared" si="2"/>
        <v>34695</v>
      </c>
      <c r="H27" s="20">
        <f t="shared" si="2"/>
        <v>41724</v>
      </c>
      <c r="I27" s="20">
        <f t="shared" si="2"/>
        <v>41724</v>
      </c>
      <c r="J27" s="20">
        <f t="shared" si="2"/>
        <v>41724</v>
      </c>
      <c r="K27" s="20">
        <f t="shared" si="2"/>
        <v>41724</v>
      </c>
      <c r="L27" s="20">
        <f t="shared" si="2"/>
        <v>41724</v>
      </c>
      <c r="M27" s="20">
        <f t="shared" si="2"/>
        <v>41724</v>
      </c>
      <c r="N27" s="20">
        <f t="shared" si="2"/>
        <v>41724</v>
      </c>
      <c r="O27" s="20">
        <f t="shared" si="2"/>
        <v>41724</v>
      </c>
      <c r="P27" s="20">
        <f t="shared" si="2"/>
        <v>41724</v>
      </c>
      <c r="Q27" s="20">
        <f>SUM(E27:P27)</f>
        <v>479601</v>
      </c>
    </row>
    <row r="28" spans="1:17" ht="12.75" customHeight="1">
      <c r="B28" s="11"/>
      <c r="C28" s="42"/>
      <c r="D28" s="10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37.799999999999997" customHeight="1">
      <c r="A29" s="50" t="s">
        <v>9</v>
      </c>
      <c r="B29" s="50"/>
      <c r="C29" s="71" t="s">
        <v>69</v>
      </c>
      <c r="D29" s="109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14.25">
      <c r="A30" s="34"/>
      <c r="B30" s="89" t="s">
        <v>80</v>
      </c>
      <c r="C30" s="93">
        <v>1.85</v>
      </c>
      <c r="D30" s="109"/>
      <c r="E30" s="14">
        <f>$C$30*'წარმოების - გაყიდვების პროგნოზი'!C29</f>
        <v>1665</v>
      </c>
      <c r="F30" s="14">
        <f>$C$30*'წარმოების - გაყიდვების პროგნოზი'!D29</f>
        <v>1665</v>
      </c>
      <c r="G30" s="14">
        <f>$C$30*'წარმოების - გაყიდვების პროგნოზი'!E29</f>
        <v>1665</v>
      </c>
      <c r="H30" s="14">
        <f>$C$30*'წარმოების - გაყიდვების პროგნოზი'!F29</f>
        <v>1942.5</v>
      </c>
      <c r="I30" s="14">
        <f>$C$30*'წარმოების - გაყიდვების პროგნოზი'!G29</f>
        <v>1942.5</v>
      </c>
      <c r="J30" s="14">
        <f>$C$30*'წარმოების - გაყიდვების პროგნოზი'!H29</f>
        <v>1942.5</v>
      </c>
      <c r="K30" s="14">
        <f>$C$30*'წარმოების - გაყიდვების პროგნოზი'!I29</f>
        <v>1942.5</v>
      </c>
      <c r="L30" s="14">
        <f>$C$30*'წარმოების - გაყიდვების პროგნოზი'!J29</f>
        <v>1942.5</v>
      </c>
      <c r="M30" s="14">
        <f>$C$30*'წარმოების - გაყიდვების პროგნოზი'!K29</f>
        <v>1942.5</v>
      </c>
      <c r="N30" s="14">
        <f>$C$30*'წარმოების - გაყიდვების პროგნოზი'!L29</f>
        <v>1942.5</v>
      </c>
      <c r="O30" s="14">
        <f>$C$30*'წარმოების - გაყიდვების პროგნოზი'!M29</f>
        <v>1942.5</v>
      </c>
      <c r="P30" s="14">
        <f>$C$30*'წარმოების - გაყიდვების პროგნოზი'!N29</f>
        <v>1942.5</v>
      </c>
      <c r="Q30" s="51">
        <f>SUM(E30:P30)</f>
        <v>22477.5</v>
      </c>
    </row>
    <row r="31" spans="1:17" ht="14.25">
      <c r="A31" s="34"/>
      <c r="B31" s="89" t="s">
        <v>81</v>
      </c>
      <c r="C31" s="93">
        <v>1.55</v>
      </c>
      <c r="D31" s="109"/>
      <c r="E31" s="14">
        <f>$C$30*'წარმოების - გაყიდვების პროგნოზი'!C30</f>
        <v>2220</v>
      </c>
      <c r="F31" s="14">
        <f>$C$30*'წარმოების - გაყიდვების პროგნოზი'!D30</f>
        <v>2220</v>
      </c>
      <c r="G31" s="14">
        <f>$C$30*'წარმოების - გაყიდვების პროგნოზი'!E30</f>
        <v>2220</v>
      </c>
      <c r="H31" s="14">
        <f>$C$30*'წარმოების - გაყიდვების პროგნოზი'!F30</f>
        <v>2497.5</v>
      </c>
      <c r="I31" s="14">
        <f>$C$30*'წარმოების - გაყიდვების პროგნოზი'!G30</f>
        <v>2497.5</v>
      </c>
      <c r="J31" s="14">
        <f>$C$30*'წარმოების - გაყიდვების პროგნოზი'!H30</f>
        <v>2497.5</v>
      </c>
      <c r="K31" s="14">
        <f>$C$30*'წარმოების - გაყიდვების პროგნოზი'!I30</f>
        <v>2497.5</v>
      </c>
      <c r="L31" s="14">
        <f>$C$30*'წარმოების - გაყიდვების პროგნოზი'!J30</f>
        <v>2497.5</v>
      </c>
      <c r="M31" s="14">
        <f>$C$30*'წარმოების - გაყიდვების პროგნოზი'!K30</f>
        <v>2497.5</v>
      </c>
      <c r="N31" s="14">
        <f>$C$30*'წარმოების - გაყიდვების პროგნოზი'!L30</f>
        <v>2497.5</v>
      </c>
      <c r="O31" s="14">
        <f>$C$30*'წარმოების - გაყიდვების პროგნოზი'!M30</f>
        <v>2497.5</v>
      </c>
      <c r="P31" s="14">
        <f>$C$30*'წარმოების - გაყიდვების პროგნოზი'!N30</f>
        <v>2497.5</v>
      </c>
      <c r="Q31" s="51">
        <f t="shared" ref="Q31:Q50" si="3">SUM(E31:P31)</f>
        <v>29137.5</v>
      </c>
    </row>
    <row r="32" spans="1:17" ht="14.25">
      <c r="A32" s="34"/>
      <c r="B32" s="89" t="s">
        <v>82</v>
      </c>
      <c r="C32" s="93">
        <v>1.24</v>
      </c>
      <c r="D32" s="109"/>
      <c r="E32" s="14">
        <f>$C$30*'წარმოების - გაყიდვების პროგნოზი'!C31</f>
        <v>4440</v>
      </c>
      <c r="F32" s="14">
        <f>$C$30*'წარმოების - გაყიდვების პროგნოზი'!D31</f>
        <v>4440</v>
      </c>
      <c r="G32" s="14">
        <f>$C$30*'წარმოების - გაყიდვების პროგნოზი'!E31</f>
        <v>4440</v>
      </c>
      <c r="H32" s="14">
        <f>$C$30*'წარმოების - გაყიდვების პროგნოზი'!F31</f>
        <v>4717.5</v>
      </c>
      <c r="I32" s="14">
        <f>$C$30*'წარმოების - გაყიდვების პროგნოზი'!G31</f>
        <v>4717.5</v>
      </c>
      <c r="J32" s="14">
        <f>$C$30*'წარმოების - გაყიდვების პროგნოზი'!H31</f>
        <v>4717.5</v>
      </c>
      <c r="K32" s="14">
        <f>$C$30*'წარმოების - გაყიდვების პროგნოზი'!I31</f>
        <v>4717.5</v>
      </c>
      <c r="L32" s="14">
        <f>$C$30*'წარმოების - გაყიდვების პროგნოზი'!J31</f>
        <v>4717.5</v>
      </c>
      <c r="M32" s="14">
        <f>$C$30*'წარმოების - გაყიდვების პროგნოზი'!K31</f>
        <v>4717.5</v>
      </c>
      <c r="N32" s="14">
        <f>$C$30*'წარმოების - გაყიდვების პროგნოზი'!L31</f>
        <v>4717.5</v>
      </c>
      <c r="O32" s="14">
        <f>$C$30*'წარმოების - გაყიდვების პროგნოზი'!M31</f>
        <v>4717.5</v>
      </c>
      <c r="P32" s="14">
        <f>$C$30*'წარმოების - გაყიდვების პროგნოზი'!N31</f>
        <v>4717.5</v>
      </c>
      <c r="Q32" s="51">
        <f t="shared" si="3"/>
        <v>55777.5</v>
      </c>
    </row>
    <row r="33" spans="1:17" ht="14.25">
      <c r="A33" s="34"/>
      <c r="B33" s="89" t="s">
        <v>83</v>
      </c>
      <c r="C33" s="93">
        <v>0.74399999999999988</v>
      </c>
      <c r="D33" s="109"/>
      <c r="E33" s="14">
        <f>$C$30*'წარმოების - გაყიდვების პროგნოზი'!C32</f>
        <v>2775</v>
      </c>
      <c r="F33" s="14">
        <f>$C$30*'წარმოების - გაყიდვების პროგნოზი'!D32</f>
        <v>2775</v>
      </c>
      <c r="G33" s="14">
        <f>$C$30*'წარმოების - გაყიდვების პროგნოზი'!E32</f>
        <v>2775</v>
      </c>
      <c r="H33" s="14">
        <f>$C$30*'წარმოების - გაყიდვების პროგნოზი'!F32</f>
        <v>4440</v>
      </c>
      <c r="I33" s="14">
        <f>$C$30*'წარმოების - გაყიდვების პროგნოზი'!G32</f>
        <v>4440</v>
      </c>
      <c r="J33" s="14">
        <f>$C$30*'წარმოების - გაყიდვების პროგნოზი'!H32</f>
        <v>4440</v>
      </c>
      <c r="K33" s="14">
        <f>$C$30*'წარმოების - გაყიდვების პროგნოზი'!I32</f>
        <v>4440</v>
      </c>
      <c r="L33" s="14">
        <f>$C$30*'წარმოების - გაყიდვების პროგნოზი'!J32</f>
        <v>4440</v>
      </c>
      <c r="M33" s="14">
        <f>$C$30*'წარმოების - გაყიდვების პროგნოზი'!K32</f>
        <v>4440</v>
      </c>
      <c r="N33" s="14">
        <f>$C$30*'წარმოების - გაყიდვების პროგნოზი'!L32</f>
        <v>4440</v>
      </c>
      <c r="O33" s="14">
        <f>$C$30*'წარმოების - გაყიდვების პროგნოზი'!M32</f>
        <v>4440</v>
      </c>
      <c r="P33" s="14">
        <f>$C$30*'წარმოების - გაყიდვების პროგნოზი'!N32</f>
        <v>4440</v>
      </c>
      <c r="Q33" s="51">
        <f t="shared" si="3"/>
        <v>48285</v>
      </c>
    </row>
    <row r="34" spans="1:17" ht="14.25">
      <c r="A34" s="34"/>
      <c r="B34" s="89" t="s">
        <v>84</v>
      </c>
      <c r="C34" s="93">
        <v>0.93</v>
      </c>
      <c r="D34" s="109"/>
      <c r="E34" s="14">
        <f>$C$30*'წარმოების - გაყიდვების პროგნოზი'!C33</f>
        <v>555</v>
      </c>
      <c r="F34" s="14">
        <f>$C$30*'წარმოების - გაყიდვების პროგნოზი'!D33</f>
        <v>555</v>
      </c>
      <c r="G34" s="14">
        <f>$C$30*'წარმოების - გაყიდვების პროგნოზი'!E33</f>
        <v>555</v>
      </c>
      <c r="H34" s="14">
        <f>$C$30*'წარმოების - გაყიდვების პროგნოზი'!F33</f>
        <v>721.5</v>
      </c>
      <c r="I34" s="14">
        <f>$C$30*'წარმოების - გაყიდვების პროგნოზი'!G33</f>
        <v>721.5</v>
      </c>
      <c r="J34" s="14">
        <f>$C$30*'წარმოების - გაყიდვების პროგნოზი'!H33</f>
        <v>721.5</v>
      </c>
      <c r="K34" s="14">
        <f>$C$30*'წარმოების - გაყიდვების პროგნოზი'!I33</f>
        <v>721.5</v>
      </c>
      <c r="L34" s="14">
        <f>$C$30*'წარმოების - გაყიდვების პროგნოზი'!J33</f>
        <v>721.5</v>
      </c>
      <c r="M34" s="14">
        <f>$C$30*'წარმოების - გაყიდვების პროგნოზი'!K33</f>
        <v>721.5</v>
      </c>
      <c r="N34" s="14">
        <f>$C$30*'წარმოების - გაყიდვების პროგნოზი'!L33</f>
        <v>721.5</v>
      </c>
      <c r="O34" s="14">
        <f>$C$30*'წარმოების - გაყიდვების პროგნოზი'!M33</f>
        <v>721.5</v>
      </c>
      <c r="P34" s="14">
        <f>$C$30*'წარმოების - გაყიდვების პროგნოზი'!N33</f>
        <v>721.5</v>
      </c>
      <c r="Q34" s="51">
        <f t="shared" si="3"/>
        <v>8158.5</v>
      </c>
    </row>
    <row r="35" spans="1:17" ht="14.25">
      <c r="A35" s="34"/>
      <c r="B35" s="89" t="s">
        <v>85</v>
      </c>
      <c r="C35" s="93">
        <v>1.55</v>
      </c>
      <c r="D35" s="109"/>
      <c r="E35" s="14">
        <f>$C$30*'წარმოების - გაყიდვების პროგნოზი'!C34</f>
        <v>555</v>
      </c>
      <c r="F35" s="14">
        <f>$C$30*'წარმოების - გაყიდვების პროგნოზი'!D34</f>
        <v>555</v>
      </c>
      <c r="G35" s="14">
        <f>$C$30*'წარმოების - გაყიდვების პროგნოზი'!E34</f>
        <v>555</v>
      </c>
      <c r="H35" s="14">
        <f>$C$30*'წარმოების - გაყიდვების პროგნოზი'!F34</f>
        <v>721.5</v>
      </c>
      <c r="I35" s="14">
        <f>$C$30*'წარმოების - გაყიდვების პროგნოზი'!G34</f>
        <v>721.5</v>
      </c>
      <c r="J35" s="14">
        <f>$C$30*'წარმოების - გაყიდვების პროგნოზი'!H34</f>
        <v>721.5</v>
      </c>
      <c r="K35" s="14">
        <f>$C$30*'წარმოების - გაყიდვების პროგნოზი'!I34</f>
        <v>721.5</v>
      </c>
      <c r="L35" s="14">
        <f>$C$30*'წარმოების - გაყიდვების პროგნოზი'!J34</f>
        <v>721.5</v>
      </c>
      <c r="M35" s="14">
        <f>$C$30*'წარმოების - გაყიდვების პროგნოზი'!K34</f>
        <v>721.5</v>
      </c>
      <c r="N35" s="14">
        <f>$C$30*'წარმოების - გაყიდვების პროგნოზი'!L34</f>
        <v>721.5</v>
      </c>
      <c r="O35" s="14">
        <f>$C$30*'წარმოების - გაყიდვების პროგნოზი'!M34</f>
        <v>721.5</v>
      </c>
      <c r="P35" s="14">
        <f>$C$30*'წარმოების - გაყიდვების პროგნოზი'!N34</f>
        <v>721.5</v>
      </c>
      <c r="Q35" s="51">
        <f t="shared" si="3"/>
        <v>8158.5</v>
      </c>
    </row>
    <row r="36" spans="1:17" ht="14.25">
      <c r="A36" s="34"/>
      <c r="B36" s="89" t="s">
        <v>86</v>
      </c>
      <c r="C36" s="93">
        <v>1.86</v>
      </c>
      <c r="D36" s="109"/>
      <c r="E36" s="14">
        <f>$C$30*'წარმოების - გაყიდვების პროგნოზი'!C35</f>
        <v>555</v>
      </c>
      <c r="F36" s="14">
        <f>$C$30*'წარმოების - გაყიდვების პროგნოზი'!D35</f>
        <v>555</v>
      </c>
      <c r="G36" s="14">
        <f>$C$30*'წარმოების - გაყიდვების პროგნოზი'!E35</f>
        <v>555</v>
      </c>
      <c r="H36" s="14">
        <f>$C$30*'წარმოების - გაყიდვების პროგნოზი'!F35</f>
        <v>721.5</v>
      </c>
      <c r="I36" s="14">
        <f>$C$30*'წარმოების - გაყიდვების პროგნოზი'!G35</f>
        <v>721.5</v>
      </c>
      <c r="J36" s="14">
        <f>$C$30*'წარმოების - გაყიდვების პროგნოზი'!H35</f>
        <v>721.5</v>
      </c>
      <c r="K36" s="14">
        <f>$C$30*'წარმოების - გაყიდვების პროგნოზი'!I35</f>
        <v>721.5</v>
      </c>
      <c r="L36" s="14">
        <f>$C$30*'წარმოების - გაყიდვების პროგნოზი'!J35</f>
        <v>721.5</v>
      </c>
      <c r="M36" s="14">
        <f>$C$30*'წარმოების - გაყიდვების პროგნოზი'!K35</f>
        <v>721.5</v>
      </c>
      <c r="N36" s="14">
        <f>$C$30*'წარმოების - გაყიდვების პროგნოზი'!L35</f>
        <v>721.5</v>
      </c>
      <c r="O36" s="14">
        <f>$C$30*'წარმოების - გაყიდვების პროგნოზი'!M35</f>
        <v>721.5</v>
      </c>
      <c r="P36" s="14">
        <f>$C$30*'წარმოების - გაყიდვების პროგნოზი'!N35</f>
        <v>721.5</v>
      </c>
      <c r="Q36" s="51">
        <f t="shared" si="3"/>
        <v>8158.5</v>
      </c>
    </row>
    <row r="37" spans="1:17" ht="14.25">
      <c r="A37" s="34"/>
      <c r="B37" s="89" t="s">
        <v>87</v>
      </c>
      <c r="C37" s="93">
        <v>2.17</v>
      </c>
      <c r="D37" s="109"/>
      <c r="E37" s="14">
        <f>$C$30*'წარმოების - გაყიდვების პროგნოზი'!C36</f>
        <v>555</v>
      </c>
      <c r="F37" s="14">
        <f>$C$30*'წარმოების - გაყიდვების პროგნოზი'!D36</f>
        <v>555</v>
      </c>
      <c r="G37" s="14">
        <f>$C$30*'წარმოების - გაყიდვების პროგნოზი'!E36</f>
        <v>555</v>
      </c>
      <c r="H37" s="14">
        <f>$C$30*'წარმოების - გაყიდვების პროგნოზი'!F36</f>
        <v>721.5</v>
      </c>
      <c r="I37" s="14">
        <f>$C$30*'წარმოების - გაყიდვების პროგნოზი'!G36</f>
        <v>721.5</v>
      </c>
      <c r="J37" s="14">
        <f>$C$30*'წარმოების - გაყიდვების პროგნოზი'!H36</f>
        <v>721.5</v>
      </c>
      <c r="K37" s="14">
        <f>$C$30*'წარმოების - გაყიდვების პროგნოზი'!I36</f>
        <v>721.5</v>
      </c>
      <c r="L37" s="14">
        <f>$C$30*'წარმოების - გაყიდვების პროგნოზი'!J36</f>
        <v>721.5</v>
      </c>
      <c r="M37" s="14">
        <f>$C$30*'წარმოების - გაყიდვების პროგნოზი'!K36</f>
        <v>721.5</v>
      </c>
      <c r="N37" s="14">
        <f>$C$30*'წარმოების - გაყიდვების პროგნოზი'!L36</f>
        <v>721.5</v>
      </c>
      <c r="O37" s="14">
        <f>$C$30*'წარმოების - გაყიდვების პროგნოზი'!M36</f>
        <v>721.5</v>
      </c>
      <c r="P37" s="14">
        <f>$C$30*'წარმოების - გაყიდვების პროგნოზი'!N36</f>
        <v>721.5</v>
      </c>
      <c r="Q37" s="51">
        <f t="shared" si="3"/>
        <v>8158.5</v>
      </c>
    </row>
    <row r="38" spans="1:17" ht="14.25">
      <c r="A38" s="34"/>
      <c r="B38" s="89" t="s">
        <v>88</v>
      </c>
      <c r="C38" s="93">
        <v>1.24</v>
      </c>
      <c r="D38" s="109"/>
      <c r="E38" s="14">
        <f>$C$30*'წარმოების - გაყიდვების პროგნოზი'!C37</f>
        <v>555</v>
      </c>
      <c r="F38" s="14">
        <f>$C$30*'წარმოების - გაყიდვების პროგნოზი'!D37</f>
        <v>555</v>
      </c>
      <c r="G38" s="14">
        <f>$C$30*'წარმოების - გაყიდვების პროგნოზი'!E37</f>
        <v>555</v>
      </c>
      <c r="H38" s="14">
        <f>$C$30*'წარმოების - გაყიდვების პროგნოზი'!F37</f>
        <v>721.5</v>
      </c>
      <c r="I38" s="14">
        <f>$C$30*'წარმოების - გაყიდვების პროგნოზი'!G37</f>
        <v>721.5</v>
      </c>
      <c r="J38" s="14">
        <f>$C$30*'წარმოების - გაყიდვების პროგნოზი'!H37</f>
        <v>721.5</v>
      </c>
      <c r="K38" s="14">
        <f>$C$30*'წარმოების - გაყიდვების პროგნოზი'!I37</f>
        <v>721.5</v>
      </c>
      <c r="L38" s="14">
        <f>$C$30*'წარმოების - გაყიდვების პროგნოზი'!J37</f>
        <v>721.5</v>
      </c>
      <c r="M38" s="14">
        <f>$C$30*'წარმოების - გაყიდვების პროგნოზი'!K37</f>
        <v>721.5</v>
      </c>
      <c r="N38" s="14">
        <f>$C$30*'წარმოების - გაყიდვების პროგნოზი'!L37</f>
        <v>721.5</v>
      </c>
      <c r="O38" s="14">
        <f>$C$30*'წარმოების - გაყიდვების პროგნოზი'!M37</f>
        <v>721.5</v>
      </c>
      <c r="P38" s="14">
        <f>$C$30*'წარმოების - გაყიდვების პროგნოზი'!N37</f>
        <v>721.5</v>
      </c>
      <c r="Q38" s="51">
        <f t="shared" si="3"/>
        <v>8158.5</v>
      </c>
    </row>
    <row r="39" spans="1:17" ht="14.25">
      <c r="A39" s="34"/>
      <c r="B39" s="89" t="s">
        <v>89</v>
      </c>
      <c r="C39" s="93">
        <v>1.86</v>
      </c>
      <c r="D39" s="109"/>
      <c r="E39" s="14">
        <f>$C$30*'წარმოების - გაყიდვების პროგნოზი'!C38</f>
        <v>555</v>
      </c>
      <c r="F39" s="14">
        <f>$C$30*'წარმოების - გაყიდვების პროგნოზი'!D38</f>
        <v>555</v>
      </c>
      <c r="G39" s="14">
        <f>$C$30*'წარმოების - გაყიდვების პროგნოზი'!E38</f>
        <v>555</v>
      </c>
      <c r="H39" s="14">
        <f>$C$30*'წარმოების - გაყიდვების პროგნოზი'!F38</f>
        <v>721.5</v>
      </c>
      <c r="I39" s="14">
        <f>$C$30*'წარმოების - გაყიდვების პროგნოზი'!G38</f>
        <v>721.5</v>
      </c>
      <c r="J39" s="14">
        <f>$C$30*'წარმოების - გაყიდვების პროგნოზი'!H38</f>
        <v>721.5</v>
      </c>
      <c r="K39" s="14">
        <f>$C$30*'წარმოების - გაყიდვების პროგნოზი'!I38</f>
        <v>721.5</v>
      </c>
      <c r="L39" s="14">
        <f>$C$30*'წარმოების - გაყიდვების პროგნოზი'!J38</f>
        <v>721.5</v>
      </c>
      <c r="M39" s="14">
        <f>$C$30*'წარმოების - გაყიდვების პროგნოზი'!K38</f>
        <v>721.5</v>
      </c>
      <c r="N39" s="14">
        <f>$C$30*'წარმოების - გაყიდვების პროგნოზი'!L38</f>
        <v>721.5</v>
      </c>
      <c r="O39" s="14">
        <f>$C$30*'წარმოების - გაყიდვების პროგნოზი'!M38</f>
        <v>721.5</v>
      </c>
      <c r="P39" s="14">
        <f>$C$30*'წარმოების - გაყიდვების პროგნოზი'!N38</f>
        <v>721.5</v>
      </c>
      <c r="Q39" s="51">
        <f t="shared" si="3"/>
        <v>8158.5</v>
      </c>
    </row>
    <row r="40" spans="1:17" ht="14.25">
      <c r="A40" s="34"/>
      <c r="B40" s="89" t="s">
        <v>90</v>
      </c>
      <c r="C40" s="93">
        <v>1.86</v>
      </c>
      <c r="D40" s="109"/>
      <c r="E40" s="14">
        <f>$C$30*'წარმოების - გაყიდვების პროგნოზი'!C39</f>
        <v>555</v>
      </c>
      <c r="F40" s="14">
        <f>$C$30*'წარმოების - გაყიდვების პროგნოზი'!D39</f>
        <v>555</v>
      </c>
      <c r="G40" s="14">
        <f>$C$30*'წარმოების - გაყიდვების პროგნოზი'!E39</f>
        <v>555</v>
      </c>
      <c r="H40" s="14">
        <f>$C$30*'წარმოების - გაყიდვების პროგნოზი'!F39</f>
        <v>721.5</v>
      </c>
      <c r="I40" s="14">
        <f>$C$30*'წარმოების - გაყიდვების პროგნოზი'!G39</f>
        <v>721.5</v>
      </c>
      <c r="J40" s="14">
        <f>$C$30*'წარმოების - გაყიდვების პროგნოზი'!H39</f>
        <v>721.5</v>
      </c>
      <c r="K40" s="14">
        <f>$C$30*'წარმოების - გაყიდვების პროგნოზი'!I39</f>
        <v>721.5</v>
      </c>
      <c r="L40" s="14">
        <f>$C$30*'წარმოების - გაყიდვების პროგნოზი'!J39</f>
        <v>721.5</v>
      </c>
      <c r="M40" s="14">
        <f>$C$30*'წარმოების - გაყიდვების პროგნოზი'!K39</f>
        <v>721.5</v>
      </c>
      <c r="N40" s="14">
        <f>$C$30*'წარმოების - გაყიდვების პროგნოზი'!L39</f>
        <v>721.5</v>
      </c>
      <c r="O40" s="14">
        <f>$C$30*'წარმოების - გაყიდვების პროგნოზი'!M39</f>
        <v>721.5</v>
      </c>
      <c r="P40" s="14">
        <f>$C$30*'წარმოების - გაყიდვების პროგნოზი'!N39</f>
        <v>721.5</v>
      </c>
      <c r="Q40" s="51">
        <f t="shared" si="3"/>
        <v>8158.5</v>
      </c>
    </row>
    <row r="41" spans="1:17" ht="14.25">
      <c r="A41" s="34"/>
      <c r="B41" s="89" t="s">
        <v>91</v>
      </c>
      <c r="C41" s="93">
        <v>1.55</v>
      </c>
      <c r="D41" s="109"/>
      <c r="E41" s="14">
        <f>$C$30*'წარმოების - გაყიდვების პროგნოზი'!C40</f>
        <v>832.5</v>
      </c>
      <c r="F41" s="14">
        <f>$C$30*'წარმოების - გაყიდვების პროგნოზი'!D40</f>
        <v>832.5</v>
      </c>
      <c r="G41" s="14">
        <f>$C$30*'წარმოების - გაყიდვების პროგნოზი'!E40</f>
        <v>832.5</v>
      </c>
      <c r="H41" s="14">
        <f>$C$30*'წარმოების - გაყიდვების პროგნოზი'!F40</f>
        <v>999</v>
      </c>
      <c r="I41" s="14">
        <f>$C$30*'წარმოების - გაყიდვების პროგნოზი'!G40</f>
        <v>999</v>
      </c>
      <c r="J41" s="14">
        <f>$C$30*'წარმოების - გაყიდვების პროგნოზი'!H40</f>
        <v>999</v>
      </c>
      <c r="K41" s="14">
        <f>$C$30*'წარმოების - გაყიდვების პროგნოზი'!I40</f>
        <v>999</v>
      </c>
      <c r="L41" s="14">
        <f>$C$30*'წარმოების - გაყიდვების პროგნოზი'!J40</f>
        <v>999</v>
      </c>
      <c r="M41" s="14">
        <f>$C$30*'წარმოების - გაყიდვების პროგნოზი'!K40</f>
        <v>999</v>
      </c>
      <c r="N41" s="14">
        <f>$C$30*'წარმოების - გაყიდვების პროგნოზი'!L40</f>
        <v>999</v>
      </c>
      <c r="O41" s="14">
        <f>$C$30*'წარმოების - გაყიდვების პროგნოზი'!M40</f>
        <v>999</v>
      </c>
      <c r="P41" s="14">
        <f>$C$30*'წარმოების - გაყიდვების პროგნოზი'!N40</f>
        <v>999</v>
      </c>
      <c r="Q41" s="51">
        <f t="shared" si="3"/>
        <v>11488.5</v>
      </c>
    </row>
    <row r="42" spans="1:17" ht="14.25">
      <c r="A42" s="34"/>
      <c r="B42" s="90" t="s">
        <v>92</v>
      </c>
      <c r="C42" s="93">
        <v>2.17</v>
      </c>
      <c r="D42" s="109"/>
      <c r="E42" s="14">
        <f>$C$30*'წარმოების - გაყიდვების პროგნოზი'!C41</f>
        <v>555</v>
      </c>
      <c r="F42" s="14">
        <f>$C$30*'წარმოების - გაყიდვების პროგნოზი'!D41</f>
        <v>555</v>
      </c>
      <c r="G42" s="14">
        <f>$C$30*'წარმოების - გაყიდვების პროგნოზი'!E41</f>
        <v>555</v>
      </c>
      <c r="H42" s="14">
        <f>$C$30*'წარმოების - გაყიდვების პროგნოზი'!F41</f>
        <v>721.5</v>
      </c>
      <c r="I42" s="14">
        <f>$C$30*'წარმოების - გაყიდვების პროგნოზი'!G41</f>
        <v>721.5</v>
      </c>
      <c r="J42" s="14">
        <f>$C$30*'წარმოების - გაყიდვების პროგნოზი'!H41</f>
        <v>721.5</v>
      </c>
      <c r="K42" s="14">
        <f>$C$30*'წარმოების - გაყიდვების პროგნოზი'!I41</f>
        <v>721.5</v>
      </c>
      <c r="L42" s="14">
        <f>$C$30*'წარმოების - გაყიდვების პროგნოზი'!J41</f>
        <v>721.5</v>
      </c>
      <c r="M42" s="14">
        <f>$C$30*'წარმოების - გაყიდვების პროგნოზი'!K41</f>
        <v>721.5</v>
      </c>
      <c r="N42" s="14">
        <f>$C$30*'წარმოების - გაყიდვების პროგნოზი'!L41</f>
        <v>721.5</v>
      </c>
      <c r="O42" s="14">
        <f>$C$30*'წარმოების - გაყიდვების პროგნოზი'!M41</f>
        <v>721.5</v>
      </c>
      <c r="P42" s="14">
        <f>$C$30*'წარმოების - გაყიდვების პროგნოზი'!N41</f>
        <v>721.5</v>
      </c>
      <c r="Q42" s="51">
        <f t="shared" si="3"/>
        <v>8158.5</v>
      </c>
    </row>
    <row r="43" spans="1:17" ht="14.25">
      <c r="A43" s="34"/>
      <c r="B43" s="91" t="s">
        <v>93</v>
      </c>
      <c r="C43" s="93">
        <v>1.24</v>
      </c>
      <c r="D43" s="109"/>
      <c r="E43" s="14">
        <f>$C$30*'წარმოების - გაყიდვების პროგნოზი'!C42</f>
        <v>555</v>
      </c>
      <c r="F43" s="14">
        <f>$C$30*'წარმოების - გაყიდვების პროგნოზი'!D42</f>
        <v>555</v>
      </c>
      <c r="G43" s="14">
        <f>$C$30*'წარმოების - გაყიდვების პროგნოზი'!E42</f>
        <v>555</v>
      </c>
      <c r="H43" s="14">
        <f>$C$30*'წარმოების - გაყიდვების პროგნოზი'!F42</f>
        <v>721.5</v>
      </c>
      <c r="I43" s="14">
        <f>$C$30*'წარმოების - გაყიდვების პროგნოზი'!G42</f>
        <v>721.5</v>
      </c>
      <c r="J43" s="14">
        <f>$C$30*'წარმოების - გაყიდვების პროგნოზი'!H42</f>
        <v>721.5</v>
      </c>
      <c r="K43" s="14">
        <f>$C$30*'წარმოების - გაყიდვების პროგნოზი'!I42</f>
        <v>721.5</v>
      </c>
      <c r="L43" s="14">
        <f>$C$30*'წარმოების - გაყიდვების პროგნოზი'!J42</f>
        <v>721.5</v>
      </c>
      <c r="M43" s="14">
        <f>$C$30*'წარმოების - გაყიდვების პროგნოზი'!K42</f>
        <v>721.5</v>
      </c>
      <c r="N43" s="14">
        <f>$C$30*'წარმოების - გაყიდვების პროგნოზი'!L42</f>
        <v>721.5</v>
      </c>
      <c r="O43" s="14">
        <f>$C$30*'წარმოების - გაყიდვების პროგნოზი'!M42</f>
        <v>721.5</v>
      </c>
      <c r="P43" s="14">
        <f>$C$30*'წარმოების - გაყიდვების პროგნოზი'!N42</f>
        <v>721.5</v>
      </c>
      <c r="Q43" s="51">
        <f t="shared" si="3"/>
        <v>8158.5</v>
      </c>
    </row>
    <row r="44" spans="1:17" ht="14.25">
      <c r="A44" s="34"/>
      <c r="B44" s="91" t="s">
        <v>94</v>
      </c>
      <c r="C44" s="93">
        <v>0.62</v>
      </c>
      <c r="D44" s="109"/>
      <c r="E44" s="14">
        <f>$C$30*'წარმოების - გაყიდვების პროგნოზი'!C43</f>
        <v>832.5</v>
      </c>
      <c r="F44" s="14">
        <f>$C$30*'წარმოების - გაყიდვების პროგნოზი'!D43</f>
        <v>832.5</v>
      </c>
      <c r="G44" s="14">
        <f>$C$30*'წარმოების - გაყიდვების პროგნოზი'!E43</f>
        <v>832.5</v>
      </c>
      <c r="H44" s="14">
        <f>$C$30*'წარმოების - გაყიდვების პროგნოზი'!F43</f>
        <v>999</v>
      </c>
      <c r="I44" s="14">
        <f>$C$30*'წარმოების - გაყიდვების პროგნოზი'!G43</f>
        <v>999</v>
      </c>
      <c r="J44" s="14">
        <f>$C$30*'წარმოების - გაყიდვების პროგნოზი'!H43</f>
        <v>999</v>
      </c>
      <c r="K44" s="14">
        <f>$C$30*'წარმოების - გაყიდვების პროგნოზი'!I43</f>
        <v>999</v>
      </c>
      <c r="L44" s="14">
        <f>$C$30*'წარმოების - გაყიდვების პროგნოზი'!J43</f>
        <v>999</v>
      </c>
      <c r="M44" s="14">
        <f>$C$30*'წარმოების - გაყიდვების პროგნოზი'!K43</f>
        <v>999</v>
      </c>
      <c r="N44" s="14">
        <f>$C$30*'წარმოების - გაყიდვების პროგნოზი'!L43</f>
        <v>999</v>
      </c>
      <c r="O44" s="14">
        <f>$C$30*'წარმოების - გაყიდვების პროგნოზი'!M43</f>
        <v>999</v>
      </c>
      <c r="P44" s="14">
        <f>$C$30*'წარმოების - გაყიდვების პროგნოზი'!N43</f>
        <v>999</v>
      </c>
      <c r="Q44" s="51">
        <f t="shared" si="3"/>
        <v>11488.5</v>
      </c>
    </row>
    <row r="45" spans="1:17" ht="14.25">
      <c r="A45" s="34"/>
      <c r="B45" s="91" t="s">
        <v>95</v>
      </c>
      <c r="C45" s="93">
        <v>0.37199999999999994</v>
      </c>
      <c r="D45" s="109"/>
      <c r="E45" s="14">
        <f>$C$30*'წარმოების - გაყიდვების პროგნოზი'!C44</f>
        <v>1110</v>
      </c>
      <c r="F45" s="14">
        <f>$C$30*'წარმოების - გაყიდვების პროგნოზი'!D44</f>
        <v>1110</v>
      </c>
      <c r="G45" s="14">
        <f>$C$30*'წარმოების - გაყიდვების პროგნოზი'!E44</f>
        <v>1110</v>
      </c>
      <c r="H45" s="14">
        <f>$C$30*'წარმოების - გაყიდვების პროგნოზი'!F44</f>
        <v>1276.5</v>
      </c>
      <c r="I45" s="14">
        <f>$C$30*'წარმოების - გაყიდვების პროგნოზი'!G44</f>
        <v>1276.5</v>
      </c>
      <c r="J45" s="14">
        <f>$C$30*'წარმოების - გაყიდვების პროგნოზი'!H44</f>
        <v>1276.5</v>
      </c>
      <c r="K45" s="14">
        <f>$C$30*'წარმოების - გაყიდვების პროგნოზი'!I44</f>
        <v>1276.5</v>
      </c>
      <c r="L45" s="14">
        <f>$C$30*'წარმოების - გაყიდვების პროგნოზი'!J44</f>
        <v>1276.5</v>
      </c>
      <c r="M45" s="14">
        <f>$C$30*'წარმოების - გაყიდვების პროგნოზი'!K44</f>
        <v>1276.5</v>
      </c>
      <c r="N45" s="14">
        <f>$C$30*'წარმოების - გაყიდვების პროგნოზი'!L44</f>
        <v>1276.5</v>
      </c>
      <c r="O45" s="14">
        <f>$C$30*'წარმოების - გაყიდვების პროგნოზი'!M44</f>
        <v>1276.5</v>
      </c>
      <c r="P45" s="14">
        <f>$C$30*'წარმოების - გაყიდვების პროგნოზი'!N44</f>
        <v>1276.5</v>
      </c>
      <c r="Q45" s="51">
        <f t="shared" si="3"/>
        <v>14818.5</v>
      </c>
    </row>
    <row r="46" spans="1:17" ht="14.25">
      <c r="A46" s="34"/>
      <c r="B46" s="91" t="s">
        <v>96</v>
      </c>
      <c r="C46" s="93">
        <v>0.37199999999999994</v>
      </c>
      <c r="D46" s="109"/>
      <c r="E46" s="14">
        <f>$C$30*'წარმოების - გაყიდვების პროგნოზი'!C45</f>
        <v>1110</v>
      </c>
      <c r="F46" s="14">
        <f>$C$30*'წარმოების - გაყიდვების პროგნოზი'!D45</f>
        <v>1110</v>
      </c>
      <c r="G46" s="14">
        <f>$C$30*'წარმოების - გაყიდვების პროგნოზი'!E45</f>
        <v>1110</v>
      </c>
      <c r="H46" s="14">
        <f>$C$30*'წარმოების - გაყიდვების პროგნოზი'!F45</f>
        <v>1276.5</v>
      </c>
      <c r="I46" s="14">
        <f>$C$30*'წარმოების - გაყიდვების პროგნოზი'!G45</f>
        <v>1276.5</v>
      </c>
      <c r="J46" s="14">
        <f>$C$30*'წარმოების - გაყიდვების პროგნოზი'!H45</f>
        <v>1276.5</v>
      </c>
      <c r="K46" s="14">
        <f>$C$30*'წარმოების - გაყიდვების პროგნოზი'!I45</f>
        <v>1276.5</v>
      </c>
      <c r="L46" s="14">
        <f>$C$30*'წარმოების - გაყიდვების პროგნოზი'!J45</f>
        <v>1276.5</v>
      </c>
      <c r="M46" s="14">
        <f>$C$30*'წარმოების - გაყიდვების პროგნოზი'!K45</f>
        <v>1276.5</v>
      </c>
      <c r="N46" s="14">
        <f>$C$30*'წარმოების - გაყიდვების პროგნოზი'!L45</f>
        <v>1276.5</v>
      </c>
      <c r="O46" s="14">
        <f>$C$30*'წარმოების - გაყიდვების პროგნოზი'!M45</f>
        <v>1276.5</v>
      </c>
      <c r="P46" s="14">
        <f>$C$30*'წარმოების - გაყიდვების პროგნოზი'!N45</f>
        <v>1276.5</v>
      </c>
      <c r="Q46" s="51">
        <f t="shared" si="3"/>
        <v>14818.5</v>
      </c>
    </row>
    <row r="47" spans="1:17" ht="14.25">
      <c r="A47" s="34"/>
      <c r="B47" s="91" t="s">
        <v>97</v>
      </c>
      <c r="C47" s="93">
        <v>0.37199999999999994</v>
      </c>
      <c r="D47" s="109"/>
      <c r="E47" s="14">
        <f>$C$30*'წარმოების - გაყიდვების პროგნოზი'!C46</f>
        <v>1110</v>
      </c>
      <c r="F47" s="14">
        <f>$C$30*'წარმოების - გაყიდვების პროგნოზი'!D46</f>
        <v>1110</v>
      </c>
      <c r="G47" s="14">
        <f>$C$30*'წარმოების - გაყიდვების პროგნოზი'!E46</f>
        <v>1110</v>
      </c>
      <c r="H47" s="14">
        <f>$C$30*'წარმოების - გაყიდვების პროგნოზი'!F46</f>
        <v>1276.5</v>
      </c>
      <c r="I47" s="14">
        <f>$C$30*'წარმოების - გაყიდვების პროგნოზი'!G46</f>
        <v>1276.5</v>
      </c>
      <c r="J47" s="14">
        <f>$C$30*'წარმოების - გაყიდვების პროგნოზი'!H46</f>
        <v>1276.5</v>
      </c>
      <c r="K47" s="14">
        <f>$C$30*'წარმოების - გაყიდვების პროგნოზი'!I46</f>
        <v>1276.5</v>
      </c>
      <c r="L47" s="14">
        <f>$C$30*'წარმოების - გაყიდვების პროგნოზი'!J46</f>
        <v>1276.5</v>
      </c>
      <c r="M47" s="14">
        <f>$C$30*'წარმოების - გაყიდვების პროგნოზი'!K46</f>
        <v>1276.5</v>
      </c>
      <c r="N47" s="14">
        <f>$C$30*'წარმოების - გაყიდვების პროგნოზი'!L46</f>
        <v>1276.5</v>
      </c>
      <c r="O47" s="14">
        <f>$C$30*'წარმოების - გაყიდვების პროგნოზი'!M46</f>
        <v>1276.5</v>
      </c>
      <c r="P47" s="14">
        <f>$C$30*'წარმოების - გაყიდვების პროგნოზი'!N46</f>
        <v>1276.5</v>
      </c>
      <c r="Q47" s="51">
        <f t="shared" si="3"/>
        <v>14818.5</v>
      </c>
    </row>
    <row r="48" spans="1:17" ht="14.25">
      <c r="A48" s="34"/>
      <c r="B48" s="91" t="s">
        <v>98</v>
      </c>
      <c r="C48" s="93">
        <v>0.93</v>
      </c>
      <c r="D48" s="109"/>
      <c r="E48" s="14">
        <f>$C$48*'წარმოების - გაყიდვების პროგნოზი'!C30</f>
        <v>1116</v>
      </c>
      <c r="F48" s="14">
        <f>$C$30*'წარმოების - გაყიდვების პროგნოზი'!D47</f>
        <v>1110</v>
      </c>
      <c r="G48" s="14">
        <f>$C$30*'წარმოების - გაყიდვების პროგნოზი'!E47</f>
        <v>1110</v>
      </c>
      <c r="H48" s="14">
        <f>$C$30*'წარმოების - გაყიდვების პროგნოზი'!F47</f>
        <v>1276.5</v>
      </c>
      <c r="I48" s="14">
        <f>$C$30*'წარმოების - გაყიდვების პროგნოზი'!G47</f>
        <v>1276.5</v>
      </c>
      <c r="J48" s="14">
        <f>$C$30*'წარმოების - გაყიდვების პროგნოზი'!H47</f>
        <v>1276.5</v>
      </c>
      <c r="K48" s="14">
        <f>$C$30*'წარმოების - გაყიდვების პროგნოზი'!I47</f>
        <v>1276.5</v>
      </c>
      <c r="L48" s="14">
        <f>$C$30*'წარმოების - გაყიდვების პროგნოზი'!J47</f>
        <v>1276.5</v>
      </c>
      <c r="M48" s="14">
        <f>$C$30*'წარმოების - გაყიდვების პროგნოზი'!K47</f>
        <v>1276.5</v>
      </c>
      <c r="N48" s="14">
        <f>$C$30*'წარმოების - გაყიდვების პროგნოზი'!L47</f>
        <v>1276.5</v>
      </c>
      <c r="O48" s="14">
        <f>$C$30*'წარმოების - გაყიდვების პროგნოზი'!M47</f>
        <v>1276.5</v>
      </c>
      <c r="P48" s="14">
        <f>$C$30*'წარმოების - გაყიდვების პროგნოზი'!N47</f>
        <v>1276.5</v>
      </c>
      <c r="Q48" s="51">
        <f t="shared" si="3"/>
        <v>14824.5</v>
      </c>
    </row>
    <row r="49" spans="1:18" ht="14.25">
      <c r="A49" s="34"/>
      <c r="B49" s="65" t="s">
        <v>48</v>
      </c>
      <c r="C49" s="93">
        <v>0.93</v>
      </c>
      <c r="D49" s="109"/>
      <c r="E49" s="14">
        <f>$C$48*'წარმოების - გაყიდვების პროგნოზი'!C31</f>
        <v>2232</v>
      </c>
      <c r="F49" s="14">
        <f>$C$30*'წარმოების - გაყიდვების პროგნოზი'!D48</f>
        <v>1110</v>
      </c>
      <c r="G49" s="14">
        <f>$C$30*'წარმოების - გაყიდვების პროგნოზი'!E48</f>
        <v>1110</v>
      </c>
      <c r="H49" s="14">
        <f>$C$30*'წარმოების - გაყიდვების პროგნოზი'!F48</f>
        <v>1276.5</v>
      </c>
      <c r="I49" s="14">
        <f>$C$30*'წარმოების - გაყიდვების პროგნოზი'!G48</f>
        <v>1276.5</v>
      </c>
      <c r="J49" s="14">
        <f>$C$30*'წარმოების - გაყიდვების პროგნოზი'!H48</f>
        <v>1276.5</v>
      </c>
      <c r="K49" s="14">
        <f>$C$30*'წარმოების - გაყიდვების პროგნოზი'!I48</f>
        <v>1276.5</v>
      </c>
      <c r="L49" s="14">
        <f>$C$30*'წარმოების - გაყიდვების პროგნოზი'!J48</f>
        <v>1276.5</v>
      </c>
      <c r="M49" s="14">
        <f>$C$30*'წარმოების - გაყიდვების პროგნოზი'!K48</f>
        <v>1276.5</v>
      </c>
      <c r="N49" s="14">
        <f>$C$30*'წარმოების - გაყიდვების პროგნოზი'!L48</f>
        <v>1276.5</v>
      </c>
      <c r="O49" s="14">
        <f>$C$30*'წარმოების - გაყიდვების პროგნოზი'!M48</f>
        <v>1276.5</v>
      </c>
      <c r="P49" s="14">
        <f>$C$30*'წარმოების - გაყიდვების პროგნოზი'!N48</f>
        <v>1276.5</v>
      </c>
      <c r="Q49" s="51">
        <f>SUM(E49:P49)</f>
        <v>15940.5</v>
      </c>
    </row>
    <row r="50" spans="1:18" ht="18" customHeight="1">
      <c r="A50" s="53" t="s">
        <v>13</v>
      </c>
      <c r="B50" s="50"/>
      <c r="C50" s="52"/>
      <c r="D50" s="109"/>
      <c r="E50" s="51">
        <f t="shared" ref="E50:P50" si="4">SUM(E30:E49)</f>
        <v>24438</v>
      </c>
      <c r="F50" s="51">
        <f t="shared" si="4"/>
        <v>23310</v>
      </c>
      <c r="G50" s="51">
        <f t="shared" si="4"/>
        <v>23310</v>
      </c>
      <c r="H50" s="51">
        <f t="shared" si="4"/>
        <v>28471.5</v>
      </c>
      <c r="I50" s="51">
        <f t="shared" si="4"/>
        <v>28471.5</v>
      </c>
      <c r="J50" s="51">
        <f t="shared" si="4"/>
        <v>28471.5</v>
      </c>
      <c r="K50" s="51">
        <f t="shared" si="4"/>
        <v>28471.5</v>
      </c>
      <c r="L50" s="51">
        <f t="shared" si="4"/>
        <v>28471.5</v>
      </c>
      <c r="M50" s="51">
        <f t="shared" si="4"/>
        <v>28471.5</v>
      </c>
      <c r="N50" s="51">
        <f t="shared" si="4"/>
        <v>28471.5</v>
      </c>
      <c r="O50" s="51">
        <f t="shared" si="4"/>
        <v>28471.5</v>
      </c>
      <c r="P50" s="51">
        <f t="shared" si="4"/>
        <v>28471.5</v>
      </c>
      <c r="Q50" s="51">
        <f t="shared" si="3"/>
        <v>327301.5</v>
      </c>
      <c r="R50" s="8"/>
    </row>
    <row r="51" spans="1:18" ht="12.75" customHeight="1">
      <c r="B51" s="13"/>
      <c r="C51" s="13"/>
      <c r="D51" s="109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8">
      <c r="A52" s="18" t="s">
        <v>25</v>
      </c>
      <c r="B52" s="18"/>
      <c r="C52" s="18"/>
      <c r="D52" s="109"/>
      <c r="E52" s="17">
        <f t="shared" ref="E52:Q52" si="5">E27-E50</f>
        <v>10257</v>
      </c>
      <c r="F52" s="17">
        <f t="shared" si="5"/>
        <v>11385</v>
      </c>
      <c r="G52" s="17">
        <f t="shared" si="5"/>
        <v>11385</v>
      </c>
      <c r="H52" s="17">
        <f t="shared" si="5"/>
        <v>13252.5</v>
      </c>
      <c r="I52" s="17">
        <f t="shared" si="5"/>
        <v>13252.5</v>
      </c>
      <c r="J52" s="17">
        <f t="shared" si="5"/>
        <v>13252.5</v>
      </c>
      <c r="K52" s="17">
        <f t="shared" si="5"/>
        <v>13252.5</v>
      </c>
      <c r="L52" s="17">
        <f t="shared" si="5"/>
        <v>13252.5</v>
      </c>
      <c r="M52" s="17">
        <f t="shared" si="5"/>
        <v>13252.5</v>
      </c>
      <c r="N52" s="17">
        <f t="shared" si="5"/>
        <v>13252.5</v>
      </c>
      <c r="O52" s="17">
        <f t="shared" si="5"/>
        <v>13252.5</v>
      </c>
      <c r="P52" s="17">
        <f t="shared" si="5"/>
        <v>13252.5</v>
      </c>
      <c r="Q52" s="17">
        <f t="shared" si="5"/>
        <v>152299.5</v>
      </c>
    </row>
    <row r="53" spans="1:18" ht="14.25" customHeight="1">
      <c r="A53" s="34"/>
      <c r="B53" s="13"/>
      <c r="C53" s="13"/>
      <c r="D53" s="10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/>
    </row>
    <row r="54" spans="1:18">
      <c r="A54" s="34"/>
      <c r="B54" s="50" t="s">
        <v>23</v>
      </c>
      <c r="C54" s="50"/>
      <c r="D54" s="109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8">
      <c r="A55" s="34"/>
      <c r="B55" s="94" t="s">
        <v>100</v>
      </c>
      <c r="C55" s="7"/>
      <c r="D55" s="109"/>
      <c r="E55" s="64">
        <v>7500</v>
      </c>
      <c r="F55" s="64">
        <v>7500</v>
      </c>
      <c r="G55" s="64">
        <v>7500</v>
      </c>
      <c r="H55" s="64">
        <v>8500</v>
      </c>
      <c r="I55" s="64">
        <v>8500</v>
      </c>
      <c r="J55" s="64">
        <v>8500</v>
      </c>
      <c r="K55" s="64">
        <v>8500</v>
      </c>
      <c r="L55" s="64">
        <v>8500</v>
      </c>
      <c r="M55" s="64">
        <v>8500</v>
      </c>
      <c r="N55" s="64">
        <v>8500</v>
      </c>
      <c r="O55" s="64">
        <v>8500</v>
      </c>
      <c r="P55" s="64">
        <v>8500</v>
      </c>
      <c r="Q55" s="51">
        <f>SUM(E55:P55)</f>
        <v>99000</v>
      </c>
    </row>
    <row r="56" spans="1:18">
      <c r="A56" s="34"/>
      <c r="B56" s="94" t="s">
        <v>101</v>
      </c>
      <c r="C56" s="7"/>
      <c r="D56" s="109"/>
      <c r="E56" s="64">
        <v>200</v>
      </c>
      <c r="F56" s="64">
        <v>200</v>
      </c>
      <c r="G56" s="64">
        <v>200</v>
      </c>
      <c r="H56" s="64">
        <v>400</v>
      </c>
      <c r="I56" s="64">
        <v>400</v>
      </c>
      <c r="J56" s="64">
        <v>400</v>
      </c>
      <c r="K56" s="64">
        <v>400</v>
      </c>
      <c r="L56" s="64">
        <v>400</v>
      </c>
      <c r="M56" s="64">
        <v>400</v>
      </c>
      <c r="N56" s="64">
        <v>400</v>
      </c>
      <c r="O56" s="64">
        <v>400</v>
      </c>
      <c r="P56" s="64">
        <v>400</v>
      </c>
      <c r="Q56" s="51">
        <f t="shared" ref="Q56" si="6">SUM(E56:P56)</f>
        <v>4200</v>
      </c>
    </row>
    <row r="57" spans="1:18">
      <c r="A57" s="50" t="s">
        <v>24</v>
      </c>
      <c r="B57" s="50"/>
      <c r="C57" s="50"/>
      <c r="D57" s="109"/>
      <c r="E57" s="51">
        <f t="shared" ref="E57:P57" si="7">SUM(E55:E56)</f>
        <v>7700</v>
      </c>
      <c r="F57" s="51">
        <f t="shared" si="7"/>
        <v>7700</v>
      </c>
      <c r="G57" s="51">
        <f t="shared" si="7"/>
        <v>7700</v>
      </c>
      <c r="H57" s="51">
        <f t="shared" si="7"/>
        <v>8900</v>
      </c>
      <c r="I57" s="51">
        <f t="shared" si="7"/>
        <v>8900</v>
      </c>
      <c r="J57" s="51">
        <f t="shared" si="7"/>
        <v>8900</v>
      </c>
      <c r="K57" s="51">
        <f t="shared" si="7"/>
        <v>8900</v>
      </c>
      <c r="L57" s="51">
        <f t="shared" si="7"/>
        <v>8900</v>
      </c>
      <c r="M57" s="51">
        <f t="shared" si="7"/>
        <v>8900</v>
      </c>
      <c r="N57" s="51">
        <f t="shared" si="7"/>
        <v>8900</v>
      </c>
      <c r="O57" s="51">
        <f t="shared" si="7"/>
        <v>8900</v>
      </c>
      <c r="P57" s="51">
        <f t="shared" si="7"/>
        <v>8900</v>
      </c>
      <c r="Q57" s="51">
        <f>SUM(E57:P57)</f>
        <v>103200</v>
      </c>
    </row>
    <row r="58" spans="1:18">
      <c r="B58" s="29" t="s">
        <v>28</v>
      </c>
      <c r="C58" s="29"/>
      <c r="D58" s="109"/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/>
      <c r="R58" s="25"/>
    </row>
    <row r="59" spans="1:18">
      <c r="A59" s="50" t="s">
        <v>29</v>
      </c>
      <c r="B59" s="50"/>
      <c r="C59" s="50"/>
      <c r="D59" s="109"/>
      <c r="E59" s="51">
        <f>E57+E58</f>
        <v>7700</v>
      </c>
      <c r="F59" s="51">
        <f t="shared" ref="F59:P59" si="8">F57+F58</f>
        <v>7700</v>
      </c>
      <c r="G59" s="51">
        <f t="shared" si="8"/>
        <v>7700</v>
      </c>
      <c r="H59" s="51">
        <f t="shared" si="8"/>
        <v>8900</v>
      </c>
      <c r="I59" s="51">
        <f t="shared" si="8"/>
        <v>8900</v>
      </c>
      <c r="J59" s="51">
        <f t="shared" si="8"/>
        <v>8900</v>
      </c>
      <c r="K59" s="51">
        <f t="shared" si="8"/>
        <v>8900</v>
      </c>
      <c r="L59" s="51">
        <f t="shared" si="8"/>
        <v>8900</v>
      </c>
      <c r="M59" s="51">
        <f t="shared" si="8"/>
        <v>8900</v>
      </c>
      <c r="N59" s="51">
        <f t="shared" si="8"/>
        <v>8900</v>
      </c>
      <c r="O59" s="51">
        <f t="shared" si="8"/>
        <v>8900</v>
      </c>
      <c r="P59" s="51">
        <f t="shared" si="8"/>
        <v>8900</v>
      </c>
      <c r="Q59" s="51">
        <f>SUM(E59:P59)</f>
        <v>103200</v>
      </c>
    </row>
    <row r="60" spans="1:18" ht="9" customHeight="1">
      <c r="B60" s="10"/>
      <c r="C60" s="10"/>
      <c r="D60" s="109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8">
      <c r="A61" s="56" t="s">
        <v>14</v>
      </c>
      <c r="B61" s="56"/>
      <c r="C61" s="56"/>
      <c r="D61" s="109"/>
      <c r="E61" s="60">
        <f t="shared" ref="E61:Q61" si="9">E52-E59</f>
        <v>2557</v>
      </c>
      <c r="F61" s="60">
        <f t="shared" si="9"/>
        <v>3685</v>
      </c>
      <c r="G61" s="60">
        <f t="shared" si="9"/>
        <v>3685</v>
      </c>
      <c r="H61" s="60">
        <f t="shared" si="9"/>
        <v>4352.5</v>
      </c>
      <c r="I61" s="60">
        <f t="shared" si="9"/>
        <v>4352.5</v>
      </c>
      <c r="J61" s="60">
        <f t="shared" si="9"/>
        <v>4352.5</v>
      </c>
      <c r="K61" s="60">
        <f t="shared" si="9"/>
        <v>4352.5</v>
      </c>
      <c r="L61" s="60">
        <f t="shared" si="9"/>
        <v>4352.5</v>
      </c>
      <c r="M61" s="60">
        <f t="shared" si="9"/>
        <v>4352.5</v>
      </c>
      <c r="N61" s="60">
        <f t="shared" si="9"/>
        <v>4352.5</v>
      </c>
      <c r="O61" s="60">
        <f t="shared" si="9"/>
        <v>4352.5</v>
      </c>
      <c r="P61" s="60">
        <f t="shared" si="9"/>
        <v>4352.5</v>
      </c>
      <c r="Q61" s="60">
        <f t="shared" si="9"/>
        <v>49099.5</v>
      </c>
      <c r="R61" s="8"/>
    </row>
    <row r="62" spans="1:18">
      <c r="A62" s="57" t="s">
        <v>17</v>
      </c>
      <c r="B62" s="57"/>
      <c r="C62" s="58"/>
      <c r="D62" s="109"/>
      <c r="E62" s="60">
        <f>E61</f>
        <v>2557</v>
      </c>
      <c r="F62" s="60">
        <f>E62+F61</f>
        <v>6242</v>
      </c>
      <c r="G62" s="60">
        <f t="shared" ref="G62:O62" si="10">F62+G61</f>
        <v>9927</v>
      </c>
      <c r="H62" s="60">
        <f t="shared" si="10"/>
        <v>14279.5</v>
      </c>
      <c r="I62" s="60">
        <f t="shared" si="10"/>
        <v>18632</v>
      </c>
      <c r="J62" s="60">
        <f t="shared" si="10"/>
        <v>22984.5</v>
      </c>
      <c r="K62" s="60">
        <f t="shared" si="10"/>
        <v>27337</v>
      </c>
      <c r="L62" s="60">
        <f t="shared" si="10"/>
        <v>31689.5</v>
      </c>
      <c r="M62" s="60">
        <f t="shared" si="10"/>
        <v>36042</v>
      </c>
      <c r="N62" s="60">
        <f t="shared" si="10"/>
        <v>40394.5</v>
      </c>
      <c r="O62" s="60">
        <f t="shared" si="10"/>
        <v>44747</v>
      </c>
      <c r="P62" s="60">
        <f>O62+P61</f>
        <v>49099.5</v>
      </c>
      <c r="Q62" s="19"/>
      <c r="R62" s="24" t="s">
        <v>19</v>
      </c>
    </row>
    <row r="63" spans="1:18">
      <c r="A63" s="59"/>
      <c r="B63" s="56" t="s">
        <v>15</v>
      </c>
      <c r="C63" s="56"/>
      <c r="D63" s="109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60"/>
    </row>
    <row r="64" spans="1:18">
      <c r="A64" s="56" t="s">
        <v>16</v>
      </c>
      <c r="B64" s="59"/>
      <c r="C64" s="56"/>
      <c r="D64" s="109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60">
        <f>Q61-Q63</f>
        <v>49099.5</v>
      </c>
    </row>
    <row r="65" spans="2:17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2:17">
      <c r="B66" s="69" t="s">
        <v>57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8" spans="2:17">
      <c r="B68" s="66" t="s">
        <v>77</v>
      </c>
    </row>
  </sheetData>
  <mergeCells count="9">
    <mergeCell ref="E64:P64"/>
    <mergeCell ref="E5:Q5"/>
    <mergeCell ref="E29:Q29"/>
    <mergeCell ref="D3:D64"/>
    <mergeCell ref="A1:Q1"/>
    <mergeCell ref="A2:Q2"/>
    <mergeCell ref="A3:B3"/>
    <mergeCell ref="E63:P63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9" sqref="B9"/>
    </sheetView>
  </sheetViews>
  <sheetFormatPr defaultColWidth="43.53125" defaultRowHeight="13.15"/>
  <cols>
    <col min="1" max="1" width="2.53125" style="2" customWidth="1"/>
    <col min="2" max="2" width="53.53125" style="2" customWidth="1"/>
    <col min="3" max="14" width="7.6640625" style="2" customWidth="1"/>
    <col min="15" max="15" width="9" style="2" customWidth="1"/>
    <col min="16" max="16" width="61.46484375" style="2" customWidth="1"/>
    <col min="17" max="18" width="9" style="2" customWidth="1"/>
    <col min="19" max="16384" width="43.53125" style="2"/>
  </cols>
  <sheetData>
    <row r="1" spans="1:18" ht="15" customHeight="1">
      <c r="A1" s="119" t="s">
        <v>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5" t="s">
        <v>18</v>
      </c>
    </row>
    <row r="2" spans="1:18" ht="15.75">
      <c r="A2" s="102" t="s">
        <v>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8" ht="36.75" customHeight="1">
      <c r="A3" s="118"/>
      <c r="B3" s="118"/>
      <c r="C3" s="125" t="s">
        <v>0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68"/>
    </row>
    <row r="4" spans="1:18">
      <c r="B4" s="37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39" t="s">
        <v>1</v>
      </c>
      <c r="P4" s="25"/>
    </row>
    <row r="5" spans="1:18" ht="26.25" customHeight="1">
      <c r="A5" s="63" t="s">
        <v>8</v>
      </c>
      <c r="B5" s="63"/>
      <c r="C5" s="62">
        <v>0</v>
      </c>
      <c r="D5" s="62">
        <f>C16</f>
        <v>0</v>
      </c>
      <c r="E5" s="62">
        <f t="shared" ref="E5:N5" si="0">D16</f>
        <v>3685</v>
      </c>
      <c r="F5" s="62">
        <f t="shared" si="0"/>
        <v>7370</v>
      </c>
      <c r="G5" s="62">
        <f t="shared" si="0"/>
        <v>11722.5</v>
      </c>
      <c r="H5" s="62">
        <f t="shared" si="0"/>
        <v>16075</v>
      </c>
      <c r="I5" s="62">
        <f t="shared" si="0"/>
        <v>20427.5</v>
      </c>
      <c r="J5" s="62">
        <f t="shared" si="0"/>
        <v>24780</v>
      </c>
      <c r="K5" s="62">
        <f t="shared" si="0"/>
        <v>29132.5</v>
      </c>
      <c r="L5" s="62">
        <f t="shared" si="0"/>
        <v>33485</v>
      </c>
      <c r="M5" s="62">
        <f t="shared" si="0"/>
        <v>37837.5</v>
      </c>
      <c r="N5" s="62">
        <f t="shared" si="0"/>
        <v>42190</v>
      </c>
      <c r="O5" s="44"/>
      <c r="P5" s="67" t="s">
        <v>36</v>
      </c>
    </row>
    <row r="6" spans="1:18">
      <c r="A6" s="6" t="s">
        <v>2</v>
      </c>
      <c r="B6" s="6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66"/>
    </row>
    <row r="7" spans="1:18">
      <c r="A7" s="34"/>
      <c r="B7" s="3" t="s">
        <v>3</v>
      </c>
      <c r="C7" s="44">
        <v>0</v>
      </c>
      <c r="D7" s="44">
        <f>'მოგება  -  ზარალის ცხრილი'!F27</f>
        <v>34695</v>
      </c>
      <c r="E7" s="44">
        <f>'მოგება  -  ზარალის ცხრილი'!G27</f>
        <v>34695</v>
      </c>
      <c r="F7" s="44">
        <f>'მოგება  -  ზარალის ცხრილი'!H27</f>
        <v>41724</v>
      </c>
      <c r="G7" s="44">
        <f>'მოგება  -  ზარალის ცხრილი'!I27</f>
        <v>41724</v>
      </c>
      <c r="H7" s="44">
        <f>'მოგება  -  ზარალის ცხრილი'!J27</f>
        <v>41724</v>
      </c>
      <c r="I7" s="44">
        <f>'მოგება  -  ზარალის ცხრილი'!K27</f>
        <v>41724</v>
      </c>
      <c r="J7" s="44">
        <f>'მოგება  -  ზარალის ცხრილი'!L27</f>
        <v>41724</v>
      </c>
      <c r="K7" s="44">
        <f>'მოგება  -  ზარალის ცხრილი'!M27</f>
        <v>41724</v>
      </c>
      <c r="L7" s="44">
        <f>'მოგება  -  ზარალის ცხრილი'!N27</f>
        <v>41724</v>
      </c>
      <c r="M7" s="44">
        <f>'მოგება  -  ზარალის ცხრილი'!O27</f>
        <v>41724</v>
      </c>
      <c r="N7" s="44">
        <f>'მოგება  -  ზარალის ცხრილი'!P27</f>
        <v>41724</v>
      </c>
      <c r="O7" s="43">
        <f>SUM(C7:N7)</f>
        <v>444906</v>
      </c>
    </row>
    <row r="8" spans="1:18">
      <c r="A8" s="34"/>
      <c r="B8" s="3" t="s">
        <v>4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3">
        <f>SUM(C8:N8)</f>
        <v>0</v>
      </c>
      <c r="Q8" s="46"/>
      <c r="R8" s="8"/>
    </row>
    <row r="9" spans="1:18">
      <c r="A9" s="34"/>
      <c r="B9" s="48" t="s">
        <v>32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3">
        <f>SUM(C9:N9)</f>
        <v>0</v>
      </c>
    </row>
    <row r="10" spans="1:18">
      <c r="A10" s="6" t="s">
        <v>7</v>
      </c>
      <c r="B10" s="6"/>
      <c r="C10" s="43">
        <f>SUM(C7:C9)</f>
        <v>0</v>
      </c>
      <c r="D10" s="43">
        <f t="shared" ref="D10:N10" si="1">SUM(D7:D9)</f>
        <v>34695</v>
      </c>
      <c r="E10" s="43">
        <f>SUM(E7:E9)</f>
        <v>34695</v>
      </c>
      <c r="F10" s="43">
        <f t="shared" si="1"/>
        <v>41724</v>
      </c>
      <c r="G10" s="43">
        <f t="shared" si="1"/>
        <v>41724</v>
      </c>
      <c r="H10" s="43">
        <f t="shared" si="1"/>
        <v>41724</v>
      </c>
      <c r="I10" s="43">
        <f t="shared" si="1"/>
        <v>41724</v>
      </c>
      <c r="J10" s="43">
        <f t="shared" si="1"/>
        <v>41724</v>
      </c>
      <c r="K10" s="43">
        <f t="shared" si="1"/>
        <v>41724</v>
      </c>
      <c r="L10" s="43">
        <f t="shared" si="1"/>
        <v>41724</v>
      </c>
      <c r="M10" s="43">
        <f t="shared" si="1"/>
        <v>41724</v>
      </c>
      <c r="N10" s="43">
        <f t="shared" si="1"/>
        <v>41724</v>
      </c>
      <c r="O10" s="43">
        <f>SUM(O7:O9)</f>
        <v>444906</v>
      </c>
    </row>
    <row r="11" spans="1:18">
      <c r="A11" s="115" t="s">
        <v>34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/>
    </row>
    <row r="12" spans="1:18">
      <c r="A12" s="34"/>
      <c r="B12" s="11" t="s">
        <v>33</v>
      </c>
      <c r="C12" s="45"/>
      <c r="D12" s="45">
        <f>'მოგება  -  ზარალის ცხრილი'!F50+'მოგება  -  ზარალის ცხრილი'!F57</f>
        <v>31010</v>
      </c>
      <c r="E12" s="45">
        <f>'მოგება  -  ზარალის ცხრილი'!G50+'მოგება  -  ზარალის ცხრილი'!G57</f>
        <v>31010</v>
      </c>
      <c r="F12" s="45">
        <f>'მოგება  -  ზარალის ცხრილი'!H50+'მოგება  -  ზარალის ცხრილი'!H57</f>
        <v>37371.5</v>
      </c>
      <c r="G12" s="45">
        <f>'მოგება  -  ზარალის ცხრილი'!I50+'მოგება  -  ზარალის ცხრილი'!I57</f>
        <v>37371.5</v>
      </c>
      <c r="H12" s="45">
        <f>'მოგება  -  ზარალის ცხრილი'!J50+'მოგება  -  ზარალის ცხრილი'!J57</f>
        <v>37371.5</v>
      </c>
      <c r="I12" s="45">
        <f>'მოგება  -  ზარალის ცხრილი'!K50+'მოგება  -  ზარალის ცხრილი'!K57</f>
        <v>37371.5</v>
      </c>
      <c r="J12" s="45">
        <f>'მოგება  -  ზარალის ცხრილი'!L50+'მოგება  -  ზარალის ცხრილი'!L57</f>
        <v>37371.5</v>
      </c>
      <c r="K12" s="45">
        <f>'მოგება  -  ზარალის ცხრილი'!M50+'მოგება  -  ზარალის ცხრილი'!M57</f>
        <v>37371.5</v>
      </c>
      <c r="L12" s="45">
        <f>'მოგება  -  ზარალის ცხრილი'!N50+'მოგება  -  ზარალის ცხრილი'!N57</f>
        <v>37371.5</v>
      </c>
      <c r="M12" s="45">
        <f>'მოგება  -  ზარალის ცხრილი'!O50+'მოგება  -  ზარალის ცხრილი'!O57</f>
        <v>37371.5</v>
      </c>
      <c r="N12" s="45">
        <f>'მოგება  -  ზარალის ცხრილი'!P50+'მოგება  -  ზარალის ცხრილი'!P57</f>
        <v>37371.5</v>
      </c>
      <c r="O12" s="61">
        <f>SUM(C12:N12)</f>
        <v>398363.5</v>
      </c>
      <c r="P12" s="25" t="s">
        <v>74</v>
      </c>
    </row>
    <row r="13" spans="1:18">
      <c r="A13" s="34"/>
      <c r="B13" s="38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61">
        <f t="shared" ref="O13" si="2">SUM(C13:N13)</f>
        <v>0</v>
      </c>
      <c r="P13" s="25"/>
    </row>
    <row r="14" spans="1:18">
      <c r="A14" s="47" t="s">
        <v>6</v>
      </c>
      <c r="B14" s="47"/>
      <c r="C14" s="61">
        <f t="shared" ref="C14:O14" si="3">SUM(C12:C13)</f>
        <v>0</v>
      </c>
      <c r="D14" s="61">
        <f t="shared" si="3"/>
        <v>31010</v>
      </c>
      <c r="E14" s="61">
        <f t="shared" si="3"/>
        <v>31010</v>
      </c>
      <c r="F14" s="61">
        <f t="shared" si="3"/>
        <v>37371.5</v>
      </c>
      <c r="G14" s="61">
        <f t="shared" si="3"/>
        <v>37371.5</v>
      </c>
      <c r="H14" s="61">
        <f t="shared" si="3"/>
        <v>37371.5</v>
      </c>
      <c r="I14" s="61">
        <f t="shared" si="3"/>
        <v>37371.5</v>
      </c>
      <c r="J14" s="61">
        <f t="shared" si="3"/>
        <v>37371.5</v>
      </c>
      <c r="K14" s="61">
        <f t="shared" si="3"/>
        <v>37371.5</v>
      </c>
      <c r="L14" s="61">
        <f t="shared" si="3"/>
        <v>37371.5</v>
      </c>
      <c r="M14" s="61">
        <f t="shared" si="3"/>
        <v>37371.5</v>
      </c>
      <c r="N14" s="61">
        <f t="shared" si="3"/>
        <v>37371.5</v>
      </c>
      <c r="O14" s="61">
        <f t="shared" si="3"/>
        <v>398363.5</v>
      </c>
    </row>
    <row r="15" spans="1:18" ht="9" customHeight="1">
      <c r="B15" s="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6"/>
    </row>
    <row r="16" spans="1:18">
      <c r="A16" s="63" t="s">
        <v>5</v>
      </c>
      <c r="B16" s="63"/>
      <c r="C16" s="62">
        <f t="shared" ref="C16:N16" si="4">C5+C10-C14</f>
        <v>0</v>
      </c>
      <c r="D16" s="62">
        <f t="shared" si="4"/>
        <v>3685</v>
      </c>
      <c r="E16" s="62">
        <f t="shared" si="4"/>
        <v>7370</v>
      </c>
      <c r="F16" s="62">
        <f t="shared" si="4"/>
        <v>11722.5</v>
      </c>
      <c r="G16" s="62">
        <f t="shared" si="4"/>
        <v>16075</v>
      </c>
      <c r="H16" s="62">
        <f t="shared" si="4"/>
        <v>20427.5</v>
      </c>
      <c r="I16" s="62">
        <f t="shared" si="4"/>
        <v>24780</v>
      </c>
      <c r="J16" s="62">
        <f t="shared" si="4"/>
        <v>29132.5</v>
      </c>
      <c r="K16" s="62">
        <f t="shared" si="4"/>
        <v>33485</v>
      </c>
      <c r="L16" s="62">
        <f t="shared" si="4"/>
        <v>37837.5</v>
      </c>
      <c r="M16" s="62">
        <f t="shared" si="4"/>
        <v>42190</v>
      </c>
      <c r="N16" s="62">
        <f t="shared" si="4"/>
        <v>46542.5</v>
      </c>
      <c r="O16" s="46"/>
    </row>
    <row r="17" spans="2:2">
      <c r="B17" s="25" t="s">
        <v>35</v>
      </c>
    </row>
    <row r="18" spans="2:2">
      <c r="B18" s="28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Ana Dabrundashvili</cp:lastModifiedBy>
  <cp:lastPrinted>2018-01-12T14:40:09Z</cp:lastPrinted>
  <dcterms:created xsi:type="dcterms:W3CDTF">2016-07-17T18:17:06Z</dcterms:created>
  <dcterms:modified xsi:type="dcterms:W3CDTF">2025-03-29T16:25:50Z</dcterms:modified>
</cp:coreProperties>
</file>