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er_Nino/Downloads/საწარმო 2025/"/>
    </mc:Choice>
  </mc:AlternateContent>
  <xr:revisionPtr revIDLastSave="0" documentId="13_ncr:1_{25645A0F-59BC-FC41-B4A3-7CEC22FD7454}" xr6:coauthVersionLast="47" xr6:coauthVersionMax="47" xr10:uidLastSave="{00000000-0000-0000-0000-000000000000}"/>
  <bookViews>
    <workbookView xWindow="0" yWindow="500" windowWidth="28800" windowHeight="17500" tabRatio="774" activeTab="2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6" i="2" l="1"/>
  <c r="O26" i="2"/>
  <c r="N26" i="2"/>
  <c r="M26" i="2"/>
  <c r="L26" i="2"/>
  <c r="K26" i="2"/>
  <c r="J26" i="2"/>
  <c r="I26" i="2"/>
  <c r="H26" i="2"/>
  <c r="G26" i="2"/>
  <c r="F26" i="2"/>
  <c r="E26" i="2"/>
  <c r="P27" i="2"/>
  <c r="O27" i="2"/>
  <c r="N27" i="2"/>
  <c r="M27" i="2"/>
  <c r="L27" i="2"/>
  <c r="K27" i="2"/>
  <c r="J27" i="2"/>
  <c r="I27" i="2"/>
  <c r="H27" i="2"/>
  <c r="G27" i="2"/>
  <c r="F27" i="2"/>
  <c r="E27" i="2"/>
  <c r="Q25" i="2" l="1"/>
  <c r="Q26" i="2"/>
  <c r="Q27" i="2"/>
  <c r="G28" i="2"/>
  <c r="H28" i="2"/>
  <c r="I28" i="2"/>
  <c r="J28" i="2"/>
  <c r="Q28" i="2" s="1"/>
  <c r="K28" i="2"/>
  <c r="L28" i="2"/>
  <c r="M28" i="2"/>
  <c r="N28" i="2"/>
  <c r="O28" i="2"/>
  <c r="P28" i="2"/>
  <c r="Q29" i="2"/>
  <c r="F28" i="2"/>
  <c r="E28" i="2"/>
  <c r="O13" i="1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0" i="2"/>
  <c r="G10" i="2"/>
  <c r="H10" i="2"/>
  <c r="I10" i="2"/>
  <c r="J10" i="2"/>
  <c r="K10" i="2"/>
  <c r="L10" i="2"/>
  <c r="M10" i="2"/>
  <c r="N10" i="2"/>
  <c r="O10" i="2"/>
  <c r="P10" i="2"/>
  <c r="E10" i="2"/>
  <c r="E19" i="2" l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N36" i="2"/>
  <c r="J36" i="2"/>
  <c r="F36" i="2"/>
  <c r="Q34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Q36" i="2" l="1"/>
  <c r="E14" i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Segoe UI"/>
            <charset val="1"/>
          </rPr>
          <t>AR: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<sst xmlns="http://schemas.openxmlformats.org/spreadsheetml/2006/main" count="134" uniqueCount="86">
  <si>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</si>
  <si>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</si>
  <si>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</si>
  <si>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</si>
  <si>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</si>
  <si>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</si>
  <si>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</si>
  <si>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</si>
  <si>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</si>
  <si>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</si>
  <si>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</si>
  <si>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</si>
  <si>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</si>
  <si>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</si>
  <si>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</si>
  <si>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</si>
  <si>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</si>
  <si>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</si>
  <si>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</si>
  <si>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</si>
  <si>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</si>
  <si>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</si>
  <si>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</si>
  <si>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</si>
  <si>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</si>
  <si>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</si>
  <si>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</si>
  <si>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</si>
  <si>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</si>
  <si>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</si>
  <si>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</si>
  <si>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</si>
  <si>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</si>
  <si>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</si>
  <si>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</si>
  <si>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</si>
  <si>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</si>
  <si>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</si>
  <si>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</si>
  <si>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</si>
  <si>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</si>
  <si>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</si>
  <si>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</si>
  <si>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</si>
  <si>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</si>
  <si>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</si>
  <si>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</si>
  <si>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</si>
  <si>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</si>
  <si>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</si>
  <si>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</si>
  <si>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</si>
  <si>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</si>
  <si>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</si>
  <si>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</si>
  <si>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</si>
  <si>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</si>
  <si>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</si>
  <si>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</si>
  <si>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</si>
  <si>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</si>
  <si>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</si>
  <si>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</si>
  <si>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</si>
  <si>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</si>
  <si>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</si>
  <si>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</si>
  <si>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t xml:space="preserve">B23  </t>
    </r>
    <r>
      <rPr>
        <i/>
        <sz val="11"/>
        <color theme="1"/>
        <rFont val="Sylfaen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</si>
  <si>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r>
      <rPr>
        <b/>
        <sz val="12"/>
        <color theme="1"/>
        <rFont val="Sylfaen"/>
      </rPr>
      <t>ფიქსირებული/პირდაპირი ხარჯი</t>
    </r>
    <r>
      <rPr>
        <sz val="12"/>
        <color theme="1"/>
        <rFont val="Sylfaen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</si>
  <si>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Sylfaen"/>
      </rPr>
      <t>ცვალებადი/არაპირდაპირი ხარჯი</t>
    </r>
    <r>
      <rPr>
        <sz val="12"/>
        <color theme="1"/>
        <rFont val="Sylfaen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</si>
  <si>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r>
      <rPr>
        <b/>
        <sz val="10"/>
        <color rgb="FFFF0000"/>
        <rFont val="Sylfaen"/>
      </rPr>
      <t>U</t>
    </r>
    <r>
      <rPr>
        <b/>
        <sz val="10"/>
        <color theme="1"/>
        <rFont val="Sylfaen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</si>
  <si>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Sylfaen"/>
      </rPr>
      <t>Kv</t>
    </r>
    <r>
      <rPr>
        <b/>
        <sz val="10"/>
        <color theme="1"/>
        <rFont val="Sylfaen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</si>
  <si>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Sylfaen"/>
      </rPr>
      <t>G1</t>
    </r>
    <r>
      <rPr>
        <b/>
        <sz val="10"/>
        <color theme="1"/>
        <rFont val="Sylfaen"/>
      </rPr>
      <t xml:space="preserve"> - საერთო მოგება / (ბრუტო მოგება)                          </t>
    </r>
    <r>
      <rPr>
        <b/>
        <sz val="10"/>
        <color rgb="FFFF0000"/>
        <rFont val="Sylfaen"/>
      </rPr>
      <t>G1 = U - Kv</t>
    </r>
  </si>
  <si>
    <r>
      <rPr>
        <b/>
        <sz val="10"/>
        <color rgb="FFFF0000"/>
        <rFont val="Sylfaen"/>
      </rPr>
      <t xml:space="preserve">Kf </t>
    </r>
    <r>
      <rPr>
        <b/>
        <sz val="10"/>
        <color theme="1"/>
        <rFont val="Sylfaen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</si>
  <si>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Sylfaen"/>
      </rPr>
      <t xml:space="preserve">Kf </t>
    </r>
    <r>
      <rPr>
        <b/>
        <sz val="10"/>
        <color theme="1"/>
        <rFont val="Sylfaen"/>
      </rPr>
      <t>- ფიქსირებული ხარჯების ჯამი ცვეთის ჩათვლით</t>
    </r>
  </si>
  <si>
    <r>
      <rPr>
        <b/>
        <sz val="10"/>
        <color rgb="FFFF0000"/>
        <rFont val="Sylfaen"/>
      </rPr>
      <t xml:space="preserve">G2 </t>
    </r>
    <r>
      <rPr>
        <b/>
        <sz val="10"/>
        <color theme="1"/>
        <rFont val="Sylfaen"/>
      </rPr>
      <t xml:space="preserve">- მოგება                              </t>
    </r>
    <r>
      <rPr>
        <b/>
        <sz val="10"/>
        <color rgb="FFFF0000"/>
        <rFont val="Sylfaen"/>
      </rPr>
      <t xml:space="preserve"> G2 = G1 - Kf</t>
    </r>
  </si>
  <si>
    <r>
      <rPr>
        <b/>
        <sz val="10"/>
        <color theme="1"/>
        <rFont val="Sylfaen"/>
      </rPr>
      <t>დაგროვილი მოგება</t>
    </r>
    <r>
      <rPr>
        <sz val="10"/>
        <color theme="1"/>
        <rFont val="Sylfaen"/>
      </rPr>
      <t xml:space="preserve"> (</t>
    </r>
    <r>
      <rPr>
        <i/>
        <sz val="10"/>
        <color theme="1"/>
        <rFont val="Sylfaen"/>
      </rPr>
      <t>მიმდინარე თვის მოგებას პლუს წინა თვის მოგება</t>
    </r>
    <r>
      <rPr>
        <sz val="10"/>
        <color theme="1"/>
        <rFont val="Sylfaen"/>
      </rPr>
      <t>)</t>
    </r>
  </si>
  <si>
    <r>
      <rPr>
        <b/>
        <sz val="10"/>
        <color rgb="FFFF0000"/>
        <rFont val="Sylfaen"/>
      </rPr>
      <t>T</t>
    </r>
    <r>
      <rPr>
        <b/>
        <sz val="10"/>
        <color theme="1"/>
        <rFont val="Sylfaen"/>
      </rPr>
      <t xml:space="preserve"> - მოგების გადასახადი          </t>
    </r>
    <r>
      <rPr>
        <b/>
        <sz val="10"/>
        <color rgb="FFFF0000"/>
        <rFont val="Sylfaen"/>
      </rPr>
      <t>G2-(G2*15%)</t>
    </r>
  </si>
  <si>
    <r>
      <rPr>
        <b/>
        <sz val="10"/>
        <color rgb="FFFF0000"/>
        <rFont val="Sylfaen"/>
      </rPr>
      <t xml:space="preserve">G3 </t>
    </r>
    <r>
      <rPr>
        <b/>
        <sz val="10"/>
        <color theme="1"/>
        <rFont val="Sylfaen"/>
      </rPr>
      <t xml:space="preserve">- მთლიანი წმინდა მოგება                    </t>
    </r>
    <r>
      <rPr>
        <b/>
        <sz val="10"/>
        <color rgb="FFFF0000"/>
        <rFont val="Sylfaen"/>
      </rPr>
      <t>G3 = G2 - T</t>
    </r>
  </si>
  <si>
    <t>მასტერკლასის მონაწილე ტურისტი</t>
  </si>
  <si>
    <t>მასტერკლასის მომაწილე -კომპანია</t>
  </si>
  <si>
    <t>მასტერკლასში მონაწილე სტუდენტი</t>
  </si>
  <si>
    <t>მასტეკლასში მონაწილე -მოსწავლე</t>
  </si>
  <si>
    <t>ტრენერის ჰონორარი</t>
  </si>
  <si>
    <t>მასალების შეძენა</t>
  </si>
  <si>
    <t>კომუნალური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</si>
</sst>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theme="1"/>
      <name val="Sylfaen"/>
    </font>
    <font>
      <b/>
      <sz val="14"/>
      <color theme="1"/>
      <name val="Sylfaen"/>
    </font>
    <font>
      <i/>
      <sz val="11"/>
      <color theme="1"/>
      <name val="Sylfaen"/>
    </font>
    <font>
      <b/>
      <sz val="16"/>
      <color theme="1"/>
      <name val="Sylfaen"/>
    </font>
    <font>
      <sz val="9"/>
      <color theme="1"/>
      <name val="Sylfaen"/>
    </font>
    <font>
      <sz val="14"/>
      <color theme="1"/>
      <name val="Sylfaen"/>
    </font>
    <font>
      <i/>
      <sz val="11"/>
      <name val="Sylfaen"/>
    </font>
    <font>
      <b/>
      <sz val="10"/>
      <color rgb="FFFF0000"/>
      <name val="Sylfaen"/>
    </font>
    <font>
      <sz val="12"/>
      <color theme="1"/>
      <name val="Sylfaen"/>
    </font>
    <font>
      <b/>
      <sz val="12"/>
      <color theme="1"/>
      <name val="Sylfaen"/>
    </font>
    <font>
      <b/>
      <sz val="10"/>
      <color theme="1"/>
      <name val="Sylfaen"/>
    </font>
    <font>
      <sz val="10"/>
      <color theme="1"/>
      <name val="Sylfaen"/>
    </font>
    <font>
      <b/>
      <sz val="12"/>
      <name val="Sylfaen"/>
    </font>
    <font>
      <b/>
      <sz val="10"/>
      <name val="Sylfaen"/>
    </font>
    <font>
      <sz val="10"/>
      <color rgb="FFFF0000"/>
      <name val="Sylfaen"/>
    </font>
    <font>
      <sz val="10"/>
      <name val="Sylfaen"/>
    </font>
    <font>
      <i/>
      <sz val="10"/>
      <color theme="1"/>
      <name val="Sylfaen"/>
    </font>
    <font>
      <b/>
      <sz val="11"/>
      <color theme="1"/>
      <name val="Sylfaen"/>
    </font>
    <font>
      <b/>
      <sz val="11"/>
      <name val="Sylfaen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6" fillId="8" borderId="0" xfId="0" applyFont="1" applyFill="1"/>
    <xf numFmtId="0" fontId="3" fillId="8" borderId="0" xfId="0" applyFont="1" applyFill="1"/>
    <xf numFmtId="0" fontId="5" fillId="8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0" xfId="0" applyFont="1" applyFill="1"/>
    <xf numFmtId="0" fontId="3" fillId="9" borderId="0" xfId="0" applyFont="1" applyFill="1"/>
    <xf numFmtId="0" fontId="3" fillId="11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wrapText="1"/>
    </xf>
    <xf numFmtId="0" fontId="14" fillId="0" borderId="5" xfId="0" applyFont="1" applyBorder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6" borderId="1" xfId="0" applyFont="1" applyFill="1" applyBorder="1"/>
    <xf numFmtId="3" fontId="13" fillId="6" borderId="1" xfId="0" applyNumberFormat="1" applyFont="1" applyFill="1" applyBorder="1"/>
    <xf numFmtId="3" fontId="14" fillId="0" borderId="1" xfId="0" applyNumberFormat="1" applyFont="1" applyBorder="1"/>
    <xf numFmtId="0" fontId="14" fillId="0" borderId="0" xfId="0" applyFont="1" applyAlignment="1">
      <alignment wrapText="1"/>
    </xf>
    <xf numFmtId="0" fontId="13" fillId="2" borderId="1" xfId="0" applyFont="1" applyFill="1" applyBorder="1"/>
    <xf numFmtId="0" fontId="14" fillId="5" borderId="0" xfId="0" applyFont="1" applyFill="1"/>
    <xf numFmtId="0" fontId="14" fillId="0" borderId="1" xfId="0" applyFont="1" applyBorder="1"/>
    <xf numFmtId="3" fontId="13" fillId="2" borderId="1" xfId="0" applyNumberFormat="1" applyFont="1" applyFill="1" applyBorder="1"/>
    <xf numFmtId="3" fontId="14" fillId="0" borderId="0" xfId="0" applyNumberFormat="1" applyFont="1"/>
    <xf numFmtId="1" fontId="14" fillId="0" borderId="0" xfId="0" applyNumberFormat="1" applyFont="1"/>
    <xf numFmtId="3" fontId="14" fillId="5" borderId="1" xfId="0" applyNumberFormat="1" applyFont="1" applyFill="1" applyBorder="1"/>
    <xf numFmtId="0" fontId="1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3" fillId="4" borderId="1" xfId="0" applyNumberFormat="1" applyFont="1" applyFill="1" applyBorder="1"/>
    <xf numFmtId="0" fontId="16" fillId="0" borderId="1" xfId="0" applyFont="1" applyBorder="1" applyAlignment="1">
      <alignment horizontal="left" vertical="center"/>
    </xf>
    <xf numFmtId="0" fontId="13" fillId="4" borderId="1" xfId="0" applyFont="1" applyFill="1" applyBorder="1"/>
    <xf numFmtId="0" fontId="17" fillId="0" borderId="0" xfId="0" applyFont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3" fillId="7" borderId="1" xfId="0" applyFont="1" applyFill="1" applyBorder="1"/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3" fontId="14" fillId="2" borderId="2" xfId="0" applyNumberFormat="1" applyFont="1" applyFill="1" applyBorder="1"/>
    <xf numFmtId="3" fontId="14" fillId="2" borderId="3" xfId="0" applyNumberFormat="1" applyFont="1" applyFill="1" applyBorder="1"/>
    <xf numFmtId="3" fontId="14" fillId="2" borderId="4" xfId="0" applyNumberFormat="1" applyFont="1" applyFill="1" applyBorder="1"/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vertical="center"/>
    </xf>
    <xf numFmtId="1" fontId="13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vertical="center"/>
    </xf>
    <xf numFmtId="1" fontId="13" fillId="4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1" fontId="13" fillId="3" borderId="1" xfId="0" applyNumberFormat="1" applyFont="1" applyFill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/>
    </xf>
    <xf numFmtId="1" fontId="19" fillId="4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1" fontId="13" fillId="5" borderId="1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" fontId="13" fillId="6" borderId="1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3" fillId="6" borderId="1" xfId="0" applyFont="1" applyFill="1" applyBorder="1" applyAlignment="1">
      <alignment horizontal="left" vertical="center"/>
    </xf>
    <xf numFmtId="1" fontId="14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7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1" fontId="20" fillId="2" borderId="2" xfId="0" applyNumberFormat="1" applyFont="1" applyFill="1" applyBorder="1" applyAlignment="1">
      <alignment vertical="center"/>
    </xf>
    <xf numFmtId="1" fontId="20" fillId="2" borderId="3" xfId="0" applyNumberFormat="1" applyFont="1" applyFill="1" applyBorder="1" applyAlignment="1">
      <alignment vertical="center"/>
    </xf>
    <xf numFmtId="1" fontId="20" fillId="2" borderId="4" xfId="0" applyNumberFormat="1" applyFont="1" applyFill="1" applyBorder="1" applyAlignment="1">
      <alignment vertical="center"/>
    </xf>
    <xf numFmtId="1" fontId="14" fillId="0" borderId="1" xfId="0" applyNumberFormat="1" applyFont="1" applyBorder="1"/>
    <xf numFmtId="1" fontId="21" fillId="2" borderId="1" xfId="0" applyNumberFormat="1" applyFont="1" applyFill="1" applyBorder="1" applyAlignment="1">
      <alignment vertical="center"/>
    </xf>
    <xf numFmtId="0" fontId="18" fillId="0" borderId="0" xfId="0" applyFont="1"/>
    <xf numFmtId="0" fontId="20" fillId="4" borderId="1" xfId="0" applyFont="1" applyFill="1" applyBorder="1" applyAlignment="1">
      <alignment vertical="center"/>
    </xf>
    <xf numFmtId="1" fontId="20" fillId="4" borderId="2" xfId="0" applyNumberFormat="1" applyFont="1" applyFill="1" applyBorder="1" applyAlignment="1">
      <alignment vertical="center"/>
    </xf>
    <xf numFmtId="1" fontId="20" fillId="4" borderId="3" xfId="0" applyNumberFormat="1" applyFont="1" applyFill="1" applyBorder="1" applyAlignment="1">
      <alignment vertical="center"/>
    </xf>
    <xf numFmtId="1" fontId="20" fillId="4" borderId="4" xfId="0" applyNumberFormat="1" applyFont="1" applyFill="1" applyBorder="1" applyAlignment="1">
      <alignment vertical="center"/>
    </xf>
    <xf numFmtId="1" fontId="21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N37" zoomScale="177" zoomScaleNormal="110" workbookViewId="0">
      <selection activeCell="E8" sqref="E8"/>
    </sheetView>
  </sheetViews>
  <sheetFormatPr baseColWidth="10" defaultColWidth="8.83203125" defaultRowHeight="16" x14ac:dyDescent="0.25"/>
  <cols>
    <col min="1" max="1" width="7.5" style="1" customWidth="1"/>
    <col min="2" max="2" width="8.83203125" style="1"/>
    <col min="3" max="3" width="25.1640625" style="1" customWidth="1"/>
    <col min="4" max="16384" width="8.83203125" style="1"/>
  </cols>
  <sheetData>
    <row r="2" spans="1:15" ht="18" customHeight="1" x14ac:dyDescent="0.25">
      <c r="B2" s="2"/>
      <c r="D2" s="3"/>
    </row>
    <row r="3" spans="1:15" ht="23" x14ac:dyDescent="0.35">
      <c r="B3" s="4" t="s">
        <v>64</v>
      </c>
      <c r="C3" s="5"/>
      <c r="D3" s="3"/>
      <c r="O3" s="6"/>
    </row>
    <row r="4" spans="1:15" ht="4.75" customHeight="1" x14ac:dyDescent="0.35">
      <c r="B4" s="7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8" customHeight="1" x14ac:dyDescent="0.25">
      <c r="B5" s="2"/>
      <c r="D5" s="3"/>
    </row>
    <row r="6" spans="1:15" ht="18" customHeight="1" x14ac:dyDescent="0.25">
      <c r="A6" s="2">
        <v>1</v>
      </c>
      <c r="B6" s="2" t="s">
        <v>31</v>
      </c>
      <c r="D6" s="3"/>
    </row>
    <row r="7" spans="1:15" ht="18" customHeight="1" x14ac:dyDescent="0.25">
      <c r="B7" s="10" t="s">
        <v>30</v>
      </c>
      <c r="C7" s="1" t="s">
        <v>48</v>
      </c>
      <c r="D7" s="3"/>
    </row>
    <row r="8" spans="1:15" ht="18" customHeight="1" x14ac:dyDescent="0.25">
      <c r="B8" s="10" t="s">
        <v>30</v>
      </c>
      <c r="C8" s="1" t="s">
        <v>32</v>
      </c>
      <c r="D8" s="3"/>
    </row>
    <row r="9" spans="1:15" ht="18" customHeight="1" x14ac:dyDescent="0.25">
      <c r="B9" s="10" t="s">
        <v>30</v>
      </c>
      <c r="C9" s="1" t="s">
        <v>49</v>
      </c>
      <c r="D9" s="3"/>
    </row>
    <row r="10" spans="1:15" ht="18" customHeight="1" x14ac:dyDescent="0.25">
      <c r="B10" s="10" t="s">
        <v>30</v>
      </c>
      <c r="C10" s="1" t="s">
        <v>36</v>
      </c>
      <c r="D10" s="3"/>
    </row>
    <row r="11" spans="1:15" ht="18" customHeight="1" x14ac:dyDescent="0.25">
      <c r="B11" s="10" t="s">
        <v>30</v>
      </c>
      <c r="C11" s="1" t="s">
        <v>50</v>
      </c>
      <c r="D11" s="3"/>
    </row>
    <row r="12" spans="1:15" ht="18" customHeight="1" x14ac:dyDescent="0.25">
      <c r="B12" s="10" t="s">
        <v>30</v>
      </c>
      <c r="C12" s="1" t="s">
        <v>65</v>
      </c>
      <c r="D12" s="3"/>
    </row>
    <row r="13" spans="1:15" ht="18" customHeight="1" x14ac:dyDescent="0.25">
      <c r="B13" s="10" t="s">
        <v>30</v>
      </c>
      <c r="C13" s="1" t="s">
        <v>39</v>
      </c>
      <c r="D13" s="3"/>
    </row>
    <row r="14" spans="1:15" ht="18" customHeight="1" x14ac:dyDescent="0.25">
      <c r="B14" s="10" t="s">
        <v>30</v>
      </c>
      <c r="C14" s="1" t="s">
        <v>43</v>
      </c>
      <c r="D14" s="3"/>
    </row>
    <row r="15" spans="1:15" ht="18" customHeight="1" x14ac:dyDescent="0.25">
      <c r="B15" s="10" t="s">
        <v>30</v>
      </c>
      <c r="C15" s="1" t="s">
        <v>44</v>
      </c>
      <c r="D15" s="3"/>
    </row>
    <row r="16" spans="1:15" ht="18" customHeight="1" x14ac:dyDescent="0.25">
      <c r="A16" s="10" t="s">
        <v>30</v>
      </c>
      <c r="B16" s="3" t="s">
        <v>51</v>
      </c>
      <c r="D16" s="3"/>
      <c r="E16" s="3"/>
      <c r="F16" s="3"/>
      <c r="G16" s="3"/>
      <c r="H16" s="3"/>
      <c r="I16" s="3"/>
      <c r="J16" s="3"/>
      <c r="K16" s="3"/>
    </row>
    <row r="17" spans="1:17" ht="18" customHeight="1" x14ac:dyDescent="0.25">
      <c r="B17" s="10"/>
      <c r="D17" s="3"/>
    </row>
    <row r="18" spans="1:17" ht="18" customHeight="1" x14ac:dyDescent="0.25">
      <c r="B18" s="10"/>
      <c r="D18" s="3"/>
    </row>
    <row r="19" spans="1:17" ht="18" customHeight="1" x14ac:dyDescent="0.25">
      <c r="B19" s="11">
        <v>1</v>
      </c>
      <c r="C19" s="12" t="s">
        <v>41</v>
      </c>
      <c r="D19" s="3"/>
    </row>
    <row r="20" spans="1:17" ht="18" customHeight="1" x14ac:dyDescent="0.25">
      <c r="B20" s="11">
        <v>2</v>
      </c>
      <c r="C20" s="13" t="s">
        <v>37</v>
      </c>
      <c r="D20" s="3"/>
    </row>
    <row r="21" spans="1:17" ht="18" customHeight="1" x14ac:dyDescent="0.25">
      <c r="B21" s="11">
        <v>3</v>
      </c>
      <c r="C21" s="14" t="s">
        <v>52</v>
      </c>
      <c r="D21" s="3"/>
    </row>
    <row r="22" spans="1:17" ht="18" customHeight="1" x14ac:dyDescent="0.25">
      <c r="B22" s="10"/>
      <c r="D22" s="3"/>
    </row>
    <row r="23" spans="1:17" ht="18" customHeight="1" x14ac:dyDescent="0.25">
      <c r="B23" s="10"/>
      <c r="D23" s="3"/>
    </row>
    <row r="24" spans="1:17" ht="18" customHeight="1" x14ac:dyDescent="0.25">
      <c r="A24" s="2">
        <v>2</v>
      </c>
      <c r="B24" s="15" t="s">
        <v>33</v>
      </c>
      <c r="D24" s="3"/>
    </row>
    <row r="25" spans="1:17" ht="18" customHeight="1" x14ac:dyDescent="0.25">
      <c r="B25" s="10" t="s">
        <v>30</v>
      </c>
      <c r="C25" s="1" t="s">
        <v>46</v>
      </c>
      <c r="D25" s="3"/>
    </row>
    <row r="26" spans="1:17" ht="18" customHeight="1" x14ac:dyDescent="0.25">
      <c r="B26" s="10"/>
      <c r="D26" s="3"/>
    </row>
    <row r="27" spans="1:17" ht="18" customHeight="1" x14ac:dyDescent="0.25">
      <c r="B27" s="10"/>
      <c r="C27" s="16" t="s">
        <v>30</v>
      </c>
      <c r="D27" s="17" t="s">
        <v>38</v>
      </c>
      <c r="Q27" s="18"/>
    </row>
    <row r="28" spans="1:17" ht="18" customHeight="1" x14ac:dyDescent="0.25">
      <c r="B28" s="10"/>
      <c r="C28" s="16" t="s">
        <v>30</v>
      </c>
      <c r="D28" s="17" t="s">
        <v>40</v>
      </c>
      <c r="Q28" s="18"/>
    </row>
    <row r="29" spans="1:17" ht="18" customHeight="1" x14ac:dyDescent="0.25">
      <c r="B29" s="10"/>
      <c r="C29" s="16" t="s">
        <v>30</v>
      </c>
      <c r="D29" s="17" t="s">
        <v>53</v>
      </c>
    </row>
    <row r="30" spans="1:17" ht="18" customHeight="1" x14ac:dyDescent="0.25">
      <c r="B30" s="10"/>
      <c r="C30" s="16" t="s">
        <v>30</v>
      </c>
      <c r="D30" s="17" t="s">
        <v>42</v>
      </c>
    </row>
    <row r="31" spans="1:17" ht="18" customHeight="1" x14ac:dyDescent="0.25">
      <c r="B31" s="10"/>
      <c r="C31" s="16"/>
      <c r="D31" s="17"/>
    </row>
    <row r="32" spans="1:17" ht="18" customHeight="1" x14ac:dyDescent="0.25">
      <c r="B32" s="2"/>
      <c r="D32" s="3"/>
    </row>
    <row r="33" spans="1:4" ht="18" customHeight="1" x14ac:dyDescent="0.25">
      <c r="A33" s="2">
        <v>3</v>
      </c>
      <c r="B33" s="2" t="s">
        <v>34</v>
      </c>
      <c r="D33" s="3"/>
    </row>
    <row r="34" spans="1:4" ht="18" customHeight="1" x14ac:dyDescent="0.25">
      <c r="B34" s="10" t="s">
        <v>30</v>
      </c>
      <c r="C34" s="1" t="s">
        <v>45</v>
      </c>
      <c r="D34" s="3"/>
    </row>
    <row r="35" spans="1:4" ht="18" customHeight="1" x14ac:dyDescent="0.25">
      <c r="B35" s="10"/>
      <c r="D35" s="3"/>
    </row>
    <row r="36" spans="1:4" ht="18" customHeight="1" x14ac:dyDescent="0.25">
      <c r="B36" s="2"/>
      <c r="C36" s="16" t="s">
        <v>30</v>
      </c>
      <c r="D36" s="3" t="s">
        <v>54</v>
      </c>
    </row>
    <row r="37" spans="1:4" ht="18" customHeight="1" x14ac:dyDescent="0.25">
      <c r="B37" s="2"/>
      <c r="C37" s="16" t="s">
        <v>30</v>
      </c>
      <c r="D37" s="3" t="s">
        <v>55</v>
      </c>
    </row>
    <row r="38" spans="1:4" ht="18" customHeight="1" x14ac:dyDescent="0.25">
      <c r="B38" s="2"/>
      <c r="C38" s="16" t="s">
        <v>30</v>
      </c>
      <c r="D38" s="1" t="s">
        <v>67</v>
      </c>
    </row>
    <row r="39" spans="1:4" ht="18" customHeight="1" x14ac:dyDescent="0.25">
      <c r="B39" s="2"/>
      <c r="C39" s="16" t="s">
        <v>30</v>
      </c>
      <c r="D39" s="3" t="s">
        <v>56</v>
      </c>
    </row>
    <row r="40" spans="1:4" ht="18" customHeight="1" x14ac:dyDescent="0.25">
      <c r="B40" s="2"/>
      <c r="C40" s="16" t="s">
        <v>30</v>
      </c>
      <c r="D40" s="3" t="s">
        <v>57</v>
      </c>
    </row>
    <row r="41" spans="1:4" ht="18" customHeight="1" x14ac:dyDescent="0.25">
      <c r="B41" s="2"/>
      <c r="C41" s="16" t="s">
        <v>30</v>
      </c>
      <c r="D41" s="17" t="s">
        <v>40</v>
      </c>
    </row>
    <row r="42" spans="1:4" ht="18" customHeight="1" x14ac:dyDescent="0.25">
      <c r="B42" s="2"/>
      <c r="C42" s="16"/>
    </row>
    <row r="43" spans="1:4" ht="31.25" customHeight="1" x14ac:dyDescent="0.25">
      <c r="B43" s="19" t="s">
        <v>30</v>
      </c>
      <c r="C43" s="20" t="s">
        <v>68</v>
      </c>
    </row>
    <row r="44" spans="1:4" ht="27.5" customHeight="1" x14ac:dyDescent="0.25">
      <c r="B44" s="19" t="s">
        <v>30</v>
      </c>
      <c r="C44" s="20" t="s">
        <v>69</v>
      </c>
    </row>
    <row r="45" spans="1:4" ht="18" customHeight="1" x14ac:dyDescent="0.25">
      <c r="B45" s="2"/>
      <c r="D45" s="3"/>
    </row>
    <row r="46" spans="1:4" ht="18" customHeight="1" x14ac:dyDescent="0.25">
      <c r="A46" s="2">
        <v>4</v>
      </c>
      <c r="B46" s="2" t="s">
        <v>35</v>
      </c>
      <c r="D46" s="3"/>
    </row>
    <row r="47" spans="1:4" ht="18" customHeight="1" x14ac:dyDescent="0.25">
      <c r="A47" s="2"/>
      <c r="B47" s="10" t="s">
        <v>30</v>
      </c>
      <c r="C47" s="1" t="s">
        <v>61</v>
      </c>
      <c r="D47" s="3"/>
    </row>
    <row r="48" spans="1:4" ht="18" customHeight="1" x14ac:dyDescent="0.25">
      <c r="A48" s="2"/>
      <c r="B48" s="2"/>
      <c r="D48" s="3"/>
    </row>
    <row r="49" spans="2:4" ht="18" customHeight="1" x14ac:dyDescent="0.25">
      <c r="C49" s="10" t="s">
        <v>30</v>
      </c>
      <c r="D49" s="3" t="s">
        <v>62</v>
      </c>
    </row>
    <row r="50" spans="2:4" ht="18" customHeight="1" x14ac:dyDescent="0.25">
      <c r="C50" s="10" t="s">
        <v>30</v>
      </c>
      <c r="D50" s="3" t="s">
        <v>60</v>
      </c>
    </row>
    <row r="51" spans="2:4" ht="18" customHeight="1" x14ac:dyDescent="0.25">
      <c r="C51" s="10" t="s">
        <v>30</v>
      </c>
      <c r="D51" s="3" t="s">
        <v>59</v>
      </c>
    </row>
    <row r="52" spans="2:4" ht="18" customHeight="1" x14ac:dyDescent="0.25">
      <c r="C52" s="10" t="s">
        <v>30</v>
      </c>
      <c r="D52" s="17" t="s">
        <v>40</v>
      </c>
    </row>
    <row r="53" spans="2:4" ht="18" customHeight="1" x14ac:dyDescent="0.25">
      <c r="B53" s="10"/>
      <c r="D53" s="3"/>
    </row>
    <row r="54" spans="2:4" ht="18" customHeight="1" x14ac:dyDescent="0.25">
      <c r="B54" s="10"/>
      <c r="C54" s="1" t="s">
        <v>47</v>
      </c>
      <c r="D5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="15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C6" sqref="C6:N9"/>
    </sheetView>
  </sheetViews>
  <sheetFormatPr baseColWidth="10" defaultColWidth="43.5" defaultRowHeight="14" x14ac:dyDescent="0.2"/>
  <cols>
    <col min="1" max="1" width="2.83203125" style="22" customWidth="1"/>
    <col min="2" max="2" width="34.6640625" style="22" customWidth="1"/>
    <col min="3" max="14" width="7.6640625" style="22" customWidth="1"/>
    <col min="15" max="15" width="9" style="22" customWidth="1"/>
    <col min="16" max="16" width="25.83203125" style="22" customWidth="1"/>
    <col min="17" max="18" width="9" style="22" customWidth="1"/>
    <col min="19" max="19" width="9.5" style="22" customWidth="1"/>
    <col min="20" max="16384" width="43.5" style="22"/>
  </cols>
  <sheetData>
    <row r="1" spans="1:17" ht="15" customHeight="1" x14ac:dyDescent="0.2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1" t="s">
        <v>12</v>
      </c>
    </row>
    <row r="2" spans="1:17" ht="25" customHeight="1" x14ac:dyDescent="0.2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1"/>
    </row>
    <row r="3" spans="1:17" ht="16" x14ac:dyDescent="0.2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ht="16" x14ac:dyDescent="0.2">
      <c r="B4" s="105"/>
      <c r="C4" s="106">
        <v>1</v>
      </c>
      <c r="D4" s="106">
        <v>2</v>
      </c>
      <c r="E4" s="106">
        <v>3</v>
      </c>
      <c r="F4" s="106">
        <v>4</v>
      </c>
      <c r="G4" s="106">
        <v>5</v>
      </c>
      <c r="H4" s="106">
        <v>6</v>
      </c>
      <c r="I4" s="106">
        <v>7</v>
      </c>
      <c r="J4" s="106">
        <v>8</v>
      </c>
      <c r="K4" s="106">
        <v>9</v>
      </c>
      <c r="L4" s="106">
        <v>10</v>
      </c>
      <c r="M4" s="106">
        <v>11</v>
      </c>
      <c r="N4" s="106">
        <v>12</v>
      </c>
      <c r="O4" s="106" t="s">
        <v>1</v>
      </c>
    </row>
    <row r="5" spans="1:17" ht="16" x14ac:dyDescent="0.2">
      <c r="A5" s="107" t="s">
        <v>10</v>
      </c>
      <c r="B5" s="107"/>
      <c r="C5" s="108" t="s">
        <v>47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17" ht="12.75" customHeight="1" x14ac:dyDescent="0.2">
      <c r="A6" s="32"/>
      <c r="B6" s="67" t="s">
        <v>79</v>
      </c>
      <c r="C6" s="111">
        <v>15</v>
      </c>
      <c r="D6" s="111">
        <v>20</v>
      </c>
      <c r="E6" s="111">
        <v>25</v>
      </c>
      <c r="F6" s="111">
        <v>30</v>
      </c>
      <c r="G6" s="111">
        <v>30</v>
      </c>
      <c r="H6" s="111">
        <v>20</v>
      </c>
      <c r="I6" s="111">
        <v>15</v>
      </c>
      <c r="J6" s="111">
        <v>20</v>
      </c>
      <c r="K6" s="111">
        <v>15</v>
      </c>
      <c r="L6" s="111">
        <v>10</v>
      </c>
      <c r="M6" s="111">
        <v>10</v>
      </c>
      <c r="N6" s="111">
        <v>10</v>
      </c>
      <c r="O6" s="112">
        <f>SUM(C6:N6)</f>
        <v>220</v>
      </c>
    </row>
    <row r="7" spans="1:17" ht="12.75" customHeight="1" x14ac:dyDescent="0.2">
      <c r="A7" s="32"/>
      <c r="B7" s="67" t="s">
        <v>80</v>
      </c>
      <c r="C7" s="111">
        <v>10</v>
      </c>
      <c r="D7" s="111">
        <v>10</v>
      </c>
      <c r="E7" s="111">
        <v>10</v>
      </c>
      <c r="F7" s="111">
        <v>10</v>
      </c>
      <c r="G7" s="111">
        <v>10</v>
      </c>
      <c r="H7" s="111">
        <v>10</v>
      </c>
      <c r="I7" s="111">
        <v>10</v>
      </c>
      <c r="J7" s="111">
        <v>10</v>
      </c>
      <c r="K7" s="111">
        <v>10</v>
      </c>
      <c r="L7" s="111">
        <v>10</v>
      </c>
      <c r="M7" s="111">
        <v>10</v>
      </c>
      <c r="N7" s="111">
        <v>10</v>
      </c>
      <c r="O7" s="112">
        <f t="shared" ref="O7:O8" si="0">SUM(C7:N7)</f>
        <v>120</v>
      </c>
    </row>
    <row r="8" spans="1:17" ht="12.75" customHeight="1" x14ac:dyDescent="0.2">
      <c r="A8" s="32"/>
      <c r="B8" s="67" t="s">
        <v>81</v>
      </c>
      <c r="C8" s="111">
        <v>10</v>
      </c>
      <c r="D8" s="111">
        <v>15</v>
      </c>
      <c r="E8" s="111">
        <v>15</v>
      </c>
      <c r="F8" s="111">
        <v>20</v>
      </c>
      <c r="G8" s="111">
        <v>20</v>
      </c>
      <c r="H8" s="111">
        <v>15</v>
      </c>
      <c r="I8" s="111">
        <v>15</v>
      </c>
      <c r="J8" s="111">
        <v>15</v>
      </c>
      <c r="K8" s="111">
        <v>10</v>
      </c>
      <c r="L8" s="111">
        <v>10</v>
      </c>
      <c r="M8" s="111">
        <v>10</v>
      </c>
      <c r="N8" s="111">
        <v>10</v>
      </c>
      <c r="O8" s="112">
        <f t="shared" si="0"/>
        <v>165</v>
      </c>
    </row>
    <row r="9" spans="1:17" ht="12.75" customHeight="1" x14ac:dyDescent="0.2">
      <c r="A9" s="32"/>
      <c r="B9" s="67" t="s">
        <v>82</v>
      </c>
      <c r="C9" s="111">
        <v>15</v>
      </c>
      <c r="D9" s="111">
        <v>20</v>
      </c>
      <c r="E9" s="111">
        <v>25</v>
      </c>
      <c r="F9" s="111">
        <v>25</v>
      </c>
      <c r="G9" s="111">
        <v>25</v>
      </c>
      <c r="H9" s="111">
        <v>25</v>
      </c>
      <c r="I9" s="111">
        <v>15</v>
      </c>
      <c r="J9" s="111">
        <v>10</v>
      </c>
      <c r="K9" s="111">
        <v>10</v>
      </c>
      <c r="L9" s="111">
        <v>10</v>
      </c>
      <c r="M9" s="111">
        <v>10</v>
      </c>
      <c r="N9" s="111">
        <v>10</v>
      </c>
      <c r="O9" s="112">
        <f t="shared" ref="O9:O10" si="1">SUM(C9:N9)</f>
        <v>200</v>
      </c>
    </row>
    <row r="10" spans="1:17" ht="12.75" customHeight="1" x14ac:dyDescent="0.2">
      <c r="A10" s="32"/>
      <c r="B10" s="67"/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2">
        <f t="shared" si="1"/>
        <v>0</v>
      </c>
    </row>
    <row r="11" spans="1:17" ht="16" x14ac:dyDescent="0.2">
      <c r="A11" s="107" t="s">
        <v>22</v>
      </c>
      <c r="B11" s="107"/>
      <c r="C11" s="112">
        <f>SUM(C6:C10)</f>
        <v>50</v>
      </c>
      <c r="D11" s="112">
        <f t="shared" ref="D11:N11" si="2">SUM(D6:D10)</f>
        <v>65</v>
      </c>
      <c r="E11" s="112">
        <f t="shared" si="2"/>
        <v>75</v>
      </c>
      <c r="F11" s="112">
        <f t="shared" si="2"/>
        <v>85</v>
      </c>
      <c r="G11" s="112">
        <f t="shared" si="2"/>
        <v>85</v>
      </c>
      <c r="H11" s="112">
        <f t="shared" si="2"/>
        <v>70</v>
      </c>
      <c r="I11" s="112">
        <f t="shared" si="2"/>
        <v>55</v>
      </c>
      <c r="J11" s="112">
        <f t="shared" si="2"/>
        <v>55</v>
      </c>
      <c r="K11" s="112">
        <f t="shared" si="2"/>
        <v>45</v>
      </c>
      <c r="L11" s="112">
        <f t="shared" si="2"/>
        <v>40</v>
      </c>
      <c r="M11" s="112">
        <f t="shared" si="2"/>
        <v>40</v>
      </c>
      <c r="N11" s="112">
        <f t="shared" si="2"/>
        <v>40</v>
      </c>
      <c r="O11" s="112">
        <f>SUM(C11:N11)</f>
        <v>705</v>
      </c>
      <c r="Q11" s="36"/>
    </row>
    <row r="12" spans="1:17" ht="4.5" customHeight="1" x14ac:dyDescent="0.2">
      <c r="O12" s="113"/>
    </row>
    <row r="13" spans="1:17" ht="16" x14ac:dyDescent="0.2">
      <c r="A13" s="114" t="s">
        <v>18</v>
      </c>
      <c r="B13" s="114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7" ht="12.75" customHeight="1" x14ac:dyDescent="0.2">
      <c r="A14" s="32"/>
      <c r="B14" s="67" t="s">
        <v>79</v>
      </c>
      <c r="C14" s="111">
        <v>15</v>
      </c>
      <c r="D14" s="111">
        <v>20</v>
      </c>
      <c r="E14" s="111">
        <v>25</v>
      </c>
      <c r="F14" s="111">
        <v>30</v>
      </c>
      <c r="G14" s="111">
        <v>30</v>
      </c>
      <c r="H14" s="111">
        <v>20</v>
      </c>
      <c r="I14" s="111">
        <v>15</v>
      </c>
      <c r="J14" s="111">
        <v>20</v>
      </c>
      <c r="K14" s="111">
        <v>15</v>
      </c>
      <c r="L14" s="111">
        <v>10</v>
      </c>
      <c r="M14" s="111">
        <v>10</v>
      </c>
      <c r="N14" s="111">
        <v>10</v>
      </c>
      <c r="O14" s="118">
        <f>SUM(C14:N14)</f>
        <v>220</v>
      </c>
    </row>
    <row r="15" spans="1:17" ht="12.75" customHeight="1" x14ac:dyDescent="0.2">
      <c r="A15" s="32"/>
      <c r="B15" s="67" t="s">
        <v>80</v>
      </c>
      <c r="C15" s="111">
        <v>10</v>
      </c>
      <c r="D15" s="111">
        <v>10</v>
      </c>
      <c r="E15" s="111">
        <v>10</v>
      </c>
      <c r="F15" s="111">
        <v>10</v>
      </c>
      <c r="G15" s="111">
        <v>10</v>
      </c>
      <c r="H15" s="111">
        <v>10</v>
      </c>
      <c r="I15" s="111">
        <v>10</v>
      </c>
      <c r="J15" s="111">
        <v>10</v>
      </c>
      <c r="K15" s="111">
        <v>10</v>
      </c>
      <c r="L15" s="111">
        <v>10</v>
      </c>
      <c r="M15" s="111">
        <v>10</v>
      </c>
      <c r="N15" s="111">
        <v>10</v>
      </c>
      <c r="O15" s="118">
        <f>SUM(C15:N15)</f>
        <v>120</v>
      </c>
    </row>
    <row r="16" spans="1:17" ht="12.75" customHeight="1" x14ac:dyDescent="0.2">
      <c r="A16" s="32"/>
      <c r="B16" s="67" t="s">
        <v>81</v>
      </c>
      <c r="C16" s="111">
        <v>10</v>
      </c>
      <c r="D16" s="111">
        <v>15</v>
      </c>
      <c r="E16" s="111">
        <v>15</v>
      </c>
      <c r="F16" s="111">
        <v>20</v>
      </c>
      <c r="G16" s="111">
        <v>20</v>
      </c>
      <c r="H16" s="111">
        <v>15</v>
      </c>
      <c r="I16" s="111">
        <v>15</v>
      </c>
      <c r="J16" s="111">
        <v>15</v>
      </c>
      <c r="K16" s="111">
        <v>10</v>
      </c>
      <c r="L16" s="111">
        <v>10</v>
      </c>
      <c r="M16" s="111">
        <v>10</v>
      </c>
      <c r="N16" s="111">
        <v>10</v>
      </c>
      <c r="O16" s="118">
        <f t="shared" ref="O16" si="3">SUM(C16:N16)</f>
        <v>165</v>
      </c>
    </row>
    <row r="17" spans="1:15" ht="12.75" customHeight="1" x14ac:dyDescent="0.2">
      <c r="A17" s="32"/>
      <c r="B17" s="67" t="s">
        <v>82</v>
      </c>
      <c r="C17" s="111">
        <v>15</v>
      </c>
      <c r="D17" s="111">
        <v>20</v>
      </c>
      <c r="E17" s="111">
        <v>25</v>
      </c>
      <c r="F17" s="111">
        <v>25</v>
      </c>
      <c r="G17" s="111">
        <v>25</v>
      </c>
      <c r="H17" s="111">
        <v>25</v>
      </c>
      <c r="I17" s="111">
        <v>15</v>
      </c>
      <c r="J17" s="111">
        <v>10</v>
      </c>
      <c r="K17" s="111">
        <v>10</v>
      </c>
      <c r="L17" s="111">
        <v>10</v>
      </c>
      <c r="M17" s="111">
        <v>10</v>
      </c>
      <c r="N17" s="111">
        <v>10</v>
      </c>
      <c r="O17" s="118">
        <f t="shared" ref="O17:O19" si="4">SUM(C17:N17)</f>
        <v>200</v>
      </c>
    </row>
    <row r="18" spans="1:15" ht="12.75" customHeight="1" x14ac:dyDescent="0.2">
      <c r="A18" s="32"/>
      <c r="B18" s="67"/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8">
        <f t="shared" si="4"/>
        <v>0</v>
      </c>
    </row>
    <row r="19" spans="1:15" ht="16" x14ac:dyDescent="0.2">
      <c r="A19" s="114" t="s">
        <v>21</v>
      </c>
      <c r="B19" s="114"/>
      <c r="C19" s="118">
        <f>SUM(C14:C18)</f>
        <v>50</v>
      </c>
      <c r="D19" s="118">
        <f t="shared" ref="D19:N19" si="5">SUM(D14:D18)</f>
        <v>65</v>
      </c>
      <c r="E19" s="118">
        <f t="shared" si="5"/>
        <v>75</v>
      </c>
      <c r="F19" s="118">
        <f t="shared" si="5"/>
        <v>85</v>
      </c>
      <c r="G19" s="118">
        <f t="shared" si="5"/>
        <v>85</v>
      </c>
      <c r="H19" s="118">
        <f t="shared" si="5"/>
        <v>70</v>
      </c>
      <c r="I19" s="118">
        <f t="shared" si="5"/>
        <v>55</v>
      </c>
      <c r="J19" s="118">
        <f t="shared" si="5"/>
        <v>55</v>
      </c>
      <c r="K19" s="118">
        <f t="shared" si="5"/>
        <v>45</v>
      </c>
      <c r="L19" s="118">
        <f t="shared" si="5"/>
        <v>40</v>
      </c>
      <c r="M19" s="118">
        <f t="shared" si="5"/>
        <v>40</v>
      </c>
      <c r="N19" s="118">
        <f t="shared" si="5"/>
        <v>40</v>
      </c>
      <c r="O19" s="118">
        <f t="shared" si="4"/>
        <v>705</v>
      </c>
    </row>
    <row r="20" spans="1:15" x14ac:dyDescent="0.2">
      <c r="G20" s="103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tabSelected="1" zoomScale="110" zoomScaleNormal="110" workbookViewId="0">
      <pane xSplit="4" ySplit="5" topLeftCell="E7" activePane="bottomRight" state="frozen"/>
      <selection pane="topRight" activeCell="D1" sqref="D1"/>
      <selection pane="bottomLeft" activeCell="A6" sqref="A6"/>
      <selection pane="bottomRight" activeCell="B25" sqref="B25"/>
    </sheetView>
  </sheetViews>
  <sheetFormatPr baseColWidth="10" defaultColWidth="9.1640625" defaultRowHeight="14" x14ac:dyDescent="0.2"/>
  <cols>
    <col min="1" max="1" width="2.83203125" style="22" customWidth="1"/>
    <col min="2" max="2" width="57.1640625" style="22" customWidth="1"/>
    <col min="3" max="3" width="15.83203125" style="22" customWidth="1"/>
    <col min="4" max="4" width="0.1640625" style="22" customWidth="1"/>
    <col min="5" max="16" width="7.83203125" style="22" customWidth="1"/>
    <col min="17" max="17" width="8.83203125" style="22" customWidth="1"/>
    <col min="18" max="16384" width="9.1640625" style="22"/>
  </cols>
  <sheetData>
    <row r="1" spans="1:18" ht="15" customHeight="1" x14ac:dyDescent="0.2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21"/>
    </row>
    <row r="2" spans="1:18" ht="25" customHeight="1" x14ac:dyDescent="0.2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21"/>
    </row>
    <row r="3" spans="1:18" ht="15" customHeight="1" x14ac:dyDescent="0.2">
      <c r="A3" s="62" t="s">
        <v>14</v>
      </c>
      <c r="B3" s="62"/>
      <c r="C3" s="63"/>
      <c r="D3" s="64"/>
      <c r="E3" s="65" t="s">
        <v>0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x14ac:dyDescent="0.2">
      <c r="B4" s="66"/>
      <c r="C4" s="67"/>
      <c r="D4" s="68"/>
      <c r="E4" s="69">
        <v>1</v>
      </c>
      <c r="F4" s="69">
        <v>2</v>
      </c>
      <c r="G4" s="69">
        <v>3</v>
      </c>
      <c r="H4" s="69">
        <v>4</v>
      </c>
      <c r="I4" s="69">
        <v>5</v>
      </c>
      <c r="J4" s="69">
        <v>6</v>
      </c>
      <c r="K4" s="69">
        <v>7</v>
      </c>
      <c r="L4" s="69">
        <v>8</v>
      </c>
      <c r="M4" s="69">
        <v>9</v>
      </c>
      <c r="N4" s="69">
        <v>10</v>
      </c>
      <c r="O4" s="69">
        <v>11</v>
      </c>
      <c r="P4" s="69">
        <v>12</v>
      </c>
      <c r="Q4" s="70" t="s">
        <v>1</v>
      </c>
    </row>
    <row r="5" spans="1:18" ht="34.25" customHeight="1" x14ac:dyDescent="0.2">
      <c r="A5" s="71" t="s">
        <v>11</v>
      </c>
      <c r="B5" s="71"/>
      <c r="C5" s="72" t="s">
        <v>28</v>
      </c>
      <c r="D5" s="6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8" x14ac:dyDescent="0.2">
      <c r="A6" s="32"/>
      <c r="B6" s="67" t="s">
        <v>79</v>
      </c>
      <c r="C6" s="91">
        <v>50</v>
      </c>
      <c r="D6" s="68"/>
      <c r="E6" s="111">
        <v>150</v>
      </c>
      <c r="F6" s="111">
        <v>200</v>
      </c>
      <c r="G6" s="111">
        <v>250</v>
      </c>
      <c r="H6" s="111">
        <v>300</v>
      </c>
      <c r="I6" s="111">
        <v>300</v>
      </c>
      <c r="J6" s="111">
        <v>200</v>
      </c>
      <c r="K6" s="111">
        <v>150</v>
      </c>
      <c r="L6" s="111">
        <v>200</v>
      </c>
      <c r="M6" s="111">
        <v>150</v>
      </c>
      <c r="N6" s="111">
        <v>100</v>
      </c>
      <c r="O6" s="111">
        <v>100</v>
      </c>
      <c r="P6" s="111">
        <v>100</v>
      </c>
      <c r="Q6" s="76">
        <f>SUM(E6:P6)</f>
        <v>2200</v>
      </c>
    </row>
    <row r="7" spans="1:18" x14ac:dyDescent="0.2">
      <c r="A7" s="32"/>
      <c r="B7" s="67" t="s">
        <v>80</v>
      </c>
      <c r="C7" s="91">
        <v>50</v>
      </c>
      <c r="D7" s="68"/>
      <c r="E7" s="111">
        <v>100</v>
      </c>
      <c r="F7" s="111">
        <v>100</v>
      </c>
      <c r="G7" s="111">
        <v>100</v>
      </c>
      <c r="H7" s="111">
        <v>100</v>
      </c>
      <c r="I7" s="111">
        <v>100</v>
      </c>
      <c r="J7" s="111">
        <v>100</v>
      </c>
      <c r="K7" s="111">
        <v>100</v>
      </c>
      <c r="L7" s="111">
        <v>100</v>
      </c>
      <c r="M7" s="111">
        <v>100</v>
      </c>
      <c r="N7" s="111">
        <v>100</v>
      </c>
      <c r="O7" s="111">
        <v>100</v>
      </c>
      <c r="P7" s="111">
        <v>100</v>
      </c>
      <c r="Q7" s="76">
        <f t="shared" ref="Q7:Q10" si="0">SUM(E7:P7)</f>
        <v>1200</v>
      </c>
    </row>
    <row r="8" spans="1:18" x14ac:dyDescent="0.2">
      <c r="A8" s="32"/>
      <c r="B8" s="67" t="s">
        <v>81</v>
      </c>
      <c r="C8" s="91">
        <v>40</v>
      </c>
      <c r="D8" s="68"/>
      <c r="E8" s="111">
        <v>100</v>
      </c>
      <c r="F8" s="111">
        <v>150</v>
      </c>
      <c r="G8" s="111">
        <v>150</v>
      </c>
      <c r="H8" s="111">
        <v>200</v>
      </c>
      <c r="I8" s="111">
        <v>200</v>
      </c>
      <c r="J8" s="111">
        <v>150</v>
      </c>
      <c r="K8" s="111">
        <v>100</v>
      </c>
      <c r="L8" s="111">
        <v>150</v>
      </c>
      <c r="M8" s="111">
        <v>100</v>
      </c>
      <c r="N8" s="111">
        <v>100</v>
      </c>
      <c r="O8" s="111">
        <v>100</v>
      </c>
      <c r="P8" s="111">
        <v>100</v>
      </c>
      <c r="Q8" s="76">
        <f t="shared" si="0"/>
        <v>1600</v>
      </c>
    </row>
    <row r="9" spans="1:18" x14ac:dyDescent="0.2">
      <c r="A9" s="32"/>
      <c r="B9" s="67" t="s">
        <v>82</v>
      </c>
      <c r="C9" s="91">
        <v>30</v>
      </c>
      <c r="D9" s="68"/>
      <c r="E9" s="111">
        <v>150</v>
      </c>
      <c r="F9" s="111">
        <v>200</v>
      </c>
      <c r="G9" s="111">
        <v>250</v>
      </c>
      <c r="H9" s="111">
        <v>250</v>
      </c>
      <c r="I9" s="111">
        <v>250</v>
      </c>
      <c r="J9" s="111">
        <v>200</v>
      </c>
      <c r="K9" s="111">
        <v>150</v>
      </c>
      <c r="L9" s="111">
        <v>200</v>
      </c>
      <c r="M9" s="111">
        <v>150</v>
      </c>
      <c r="N9" s="111">
        <v>100</v>
      </c>
      <c r="O9" s="111">
        <v>100</v>
      </c>
      <c r="P9" s="111">
        <v>100</v>
      </c>
      <c r="Q9" s="76">
        <f t="shared" si="0"/>
        <v>2100</v>
      </c>
    </row>
    <row r="10" spans="1:18" x14ac:dyDescent="0.2">
      <c r="A10" s="32"/>
      <c r="B10" s="67"/>
      <c r="C10" s="74"/>
      <c r="D10" s="68"/>
      <c r="E10" s="75">
        <f>$C$10*'წარმოების - გაყიდვების პროგნოზი'!C10</f>
        <v>0</v>
      </c>
      <c r="F10" s="75">
        <f>$C$10*'წარმოების - გაყიდვების პროგნოზი'!D10</f>
        <v>0</v>
      </c>
      <c r="G10" s="75">
        <f>$C$10*'წარმოების - გაყიდვების პროგნოზი'!E10</f>
        <v>0</v>
      </c>
      <c r="H10" s="75">
        <f>$C$10*'წარმოების - გაყიდვების პროგნოზი'!F10</f>
        <v>0</v>
      </c>
      <c r="I10" s="75">
        <f>$C$10*'წარმოების - გაყიდვების პროგნოზი'!G10</f>
        <v>0</v>
      </c>
      <c r="J10" s="75">
        <f>$C$10*'წარმოების - გაყიდვების პროგნოზი'!H10</f>
        <v>0</v>
      </c>
      <c r="K10" s="75">
        <f>$C$10*'წარმოების - გაყიდვების პროგნოზი'!I10</f>
        <v>0</v>
      </c>
      <c r="L10" s="75">
        <f>$C$10*'წარმოების - გაყიდვების პროგნოზი'!J10</f>
        <v>0</v>
      </c>
      <c r="M10" s="75">
        <f>$C$10*'წარმოების - გაყიდვების პროგნოზი'!K10</f>
        <v>0</v>
      </c>
      <c r="N10" s="75">
        <f>$C$10*'წარმოების - გაყიდვების პროგნოზი'!L10</f>
        <v>0</v>
      </c>
      <c r="O10" s="75">
        <f>$C$10*'წარმოების - გაყიდვების პროგნოზი'!M10</f>
        <v>0</v>
      </c>
      <c r="P10" s="75">
        <f>$C$10*'წარმოების - გაყიდვების პროგნოზი'!N10</f>
        <v>0</v>
      </c>
      <c r="Q10" s="76">
        <f t="shared" si="0"/>
        <v>0</v>
      </c>
    </row>
    <row r="11" spans="1:18" x14ac:dyDescent="0.2">
      <c r="A11" s="71" t="s">
        <v>70</v>
      </c>
      <c r="B11" s="71"/>
      <c r="C11" s="77"/>
      <c r="D11" s="68"/>
      <c r="E11" s="76">
        <f>SUM(E6:E10)</f>
        <v>500</v>
      </c>
      <c r="F11" s="76">
        <f t="shared" ref="F11:P11" si="1">SUM(F6:F10)</f>
        <v>650</v>
      </c>
      <c r="G11" s="76">
        <f t="shared" si="1"/>
        <v>750</v>
      </c>
      <c r="H11" s="76">
        <f t="shared" si="1"/>
        <v>850</v>
      </c>
      <c r="I11" s="76">
        <f t="shared" si="1"/>
        <v>850</v>
      </c>
      <c r="J11" s="76">
        <f t="shared" si="1"/>
        <v>650</v>
      </c>
      <c r="K11" s="76">
        <f t="shared" si="1"/>
        <v>500</v>
      </c>
      <c r="L11" s="76">
        <f t="shared" si="1"/>
        <v>650</v>
      </c>
      <c r="M11" s="76">
        <f t="shared" si="1"/>
        <v>500</v>
      </c>
      <c r="N11" s="76">
        <f t="shared" si="1"/>
        <v>400</v>
      </c>
      <c r="O11" s="76">
        <f t="shared" si="1"/>
        <v>400</v>
      </c>
      <c r="P11" s="76">
        <f t="shared" si="1"/>
        <v>400</v>
      </c>
      <c r="Q11" s="76">
        <f>SUM(E11:P11)</f>
        <v>7100</v>
      </c>
    </row>
    <row r="12" spans="1:18" ht="12.75" customHeight="1" x14ac:dyDescent="0.2">
      <c r="B12" s="38"/>
      <c r="C12" s="78"/>
      <c r="D12" s="68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1:18" ht="37.75" customHeight="1" x14ac:dyDescent="0.2">
      <c r="A13" s="79" t="s">
        <v>9</v>
      </c>
      <c r="B13" s="79"/>
      <c r="C13" s="80" t="s">
        <v>58</v>
      </c>
      <c r="D13" s="6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">
      <c r="A14" s="32"/>
      <c r="B14" s="67" t="s">
        <v>85</v>
      </c>
      <c r="C14" s="74">
        <v>0</v>
      </c>
      <c r="D14" s="68"/>
      <c r="E14" s="75">
        <v>100</v>
      </c>
      <c r="F14" s="75">
        <v>150</v>
      </c>
      <c r="G14" s="75">
        <v>150</v>
      </c>
      <c r="H14" s="75">
        <v>150</v>
      </c>
      <c r="I14" s="75">
        <v>150</v>
      </c>
      <c r="J14" s="75">
        <v>100</v>
      </c>
      <c r="K14" s="75">
        <v>100</v>
      </c>
      <c r="L14" s="75">
        <v>150</v>
      </c>
      <c r="M14" s="75">
        <v>150</v>
      </c>
      <c r="N14" s="75">
        <v>150</v>
      </c>
      <c r="O14" s="75">
        <v>150</v>
      </c>
      <c r="P14" s="75">
        <v>150</v>
      </c>
      <c r="Q14" s="82">
        <f>SUM(E14:P14)</f>
        <v>1650</v>
      </c>
    </row>
    <row r="15" spans="1:18" x14ac:dyDescent="0.2">
      <c r="A15" s="32"/>
      <c r="B15" s="67"/>
      <c r="C15" s="74">
        <v>0</v>
      </c>
      <c r="D15" s="68"/>
      <c r="E15" s="75">
        <f>$C$15*'წარმოების - გაყიდვების პროგნოზი'!C15</f>
        <v>0</v>
      </c>
      <c r="F15" s="75">
        <f>$C$15*'წარმოების - გაყიდვების პროგნოზი'!D15</f>
        <v>0</v>
      </c>
      <c r="G15" s="75">
        <f>$C$15*'წარმოების - გაყიდვების პროგნოზი'!E15</f>
        <v>0</v>
      </c>
      <c r="H15" s="75">
        <f>$C$15*'წარმოების - გაყიდვების პროგნოზი'!F15</f>
        <v>0</v>
      </c>
      <c r="I15" s="75">
        <f>$C$15*'წარმოების - გაყიდვების პროგნოზი'!G15</f>
        <v>0</v>
      </c>
      <c r="J15" s="75">
        <f>$C$15*'წარმოების - გაყიდვების პროგნოზი'!H15</f>
        <v>0</v>
      </c>
      <c r="K15" s="75">
        <f>$C$15*'წარმოების - გაყიდვების პროგნოზი'!I15</f>
        <v>0</v>
      </c>
      <c r="L15" s="75">
        <f>$C$15*'წარმოების - გაყიდვების პროგნოზი'!J15</f>
        <v>0</v>
      </c>
      <c r="M15" s="75">
        <f>$C$15*'წარმოების - გაყიდვების პროგნოზი'!K15</f>
        <v>0</v>
      </c>
      <c r="N15" s="75">
        <f>$C$15*'წარმოების - გაყიდვების პროგნოზი'!L15</f>
        <v>0</v>
      </c>
      <c r="O15" s="75">
        <f>$C$15*'წარმოების - გაყიდვების პროგნოზი'!M15</f>
        <v>0</v>
      </c>
      <c r="P15" s="75">
        <f>$C$15*'წარმოების - გაყიდვების პროგნოზი'!N15</f>
        <v>0</v>
      </c>
      <c r="Q15" s="82">
        <f t="shared" ref="Q15:Q16" si="2">SUM(E15:P15)</f>
        <v>0</v>
      </c>
    </row>
    <row r="16" spans="1:18" x14ac:dyDescent="0.2">
      <c r="A16" s="32"/>
      <c r="B16" s="67"/>
      <c r="C16" s="74">
        <v>0</v>
      </c>
      <c r="D16" s="68"/>
      <c r="E16" s="75">
        <f>$C$16*'წარმოების - გაყიდვების პროგნოზი'!C16</f>
        <v>0</v>
      </c>
      <c r="F16" s="75">
        <f>$C$16*'წარმოების - გაყიდვების პროგნოზი'!D16</f>
        <v>0</v>
      </c>
      <c r="G16" s="75">
        <f>$C$16*'წარმოების - გაყიდვების პროგნოზი'!E16</f>
        <v>0</v>
      </c>
      <c r="H16" s="75">
        <f>$C$16*'წარმოების - გაყიდვების პროგნოზი'!F16</f>
        <v>0</v>
      </c>
      <c r="I16" s="75">
        <f>$C$16*'წარმოების - გაყიდვების პროგნოზი'!G16</f>
        <v>0</v>
      </c>
      <c r="J16" s="75">
        <f>$C$16*'წარმოების - გაყიდვების პროგნოზი'!H16</f>
        <v>0</v>
      </c>
      <c r="K16" s="75">
        <f>$C$16*'წარმოების - გაყიდვების პროგნოზი'!I16</f>
        <v>0</v>
      </c>
      <c r="L16" s="75">
        <f>$C$16*'წარმოების - გაყიდვების პროგნოზი'!J16</f>
        <v>0</v>
      </c>
      <c r="M16" s="75">
        <f>$C$16*'წარმოების - გაყიდვების პროგნოზი'!K16</f>
        <v>0</v>
      </c>
      <c r="N16" s="75">
        <f>$C$16*'წარმოების - გაყიდვების პროგნოზი'!L16</f>
        <v>0</v>
      </c>
      <c r="O16" s="75">
        <f>$C$16*'წარმოების - გაყიდვების პროგნოზი'!M16</f>
        <v>0</v>
      </c>
      <c r="P16" s="75">
        <f>$C$16*'წარმოების - გაყიდვების პროგნოზი'!N16</f>
        <v>0</v>
      </c>
      <c r="Q16" s="82">
        <f t="shared" si="2"/>
        <v>0</v>
      </c>
    </row>
    <row r="17" spans="1:18" x14ac:dyDescent="0.2">
      <c r="A17" s="32"/>
      <c r="B17" s="67"/>
      <c r="C17" s="74">
        <v>0</v>
      </c>
      <c r="D17" s="68"/>
      <c r="E17" s="75">
        <f>$C$17*'წარმოების - გაყიდვების პროგნოზი'!C17</f>
        <v>0</v>
      </c>
      <c r="F17" s="75">
        <f>$C$17*'წარმოების - გაყიდვების პროგნოზი'!D17</f>
        <v>0</v>
      </c>
      <c r="G17" s="75">
        <f>$C$17*'წარმოების - გაყიდვების პროგნოზი'!E17</f>
        <v>0</v>
      </c>
      <c r="H17" s="75">
        <f>$C$17*'წარმოების - გაყიდვების პროგნოზი'!F17</f>
        <v>0</v>
      </c>
      <c r="I17" s="75">
        <f>$C$17*'წარმოების - გაყიდვების პროგნოზი'!G17</f>
        <v>0</v>
      </c>
      <c r="J17" s="75">
        <f>$C$17*'წარმოების - გაყიდვების პროგნოზი'!H17</f>
        <v>0</v>
      </c>
      <c r="K17" s="75">
        <f>$C$17*'წარმოების - გაყიდვების პროგნოზი'!I17</f>
        <v>0</v>
      </c>
      <c r="L17" s="75">
        <f>$C$17*'წარმოების - გაყიდვების პროგნოზი'!J17</f>
        <v>0</v>
      </c>
      <c r="M17" s="75">
        <f>$C$17*'წარმოების - გაყიდვების პროგნოზი'!K17</f>
        <v>0</v>
      </c>
      <c r="N17" s="75">
        <f>$C$17*'წარმოების - გაყიდვების პროგნოზი'!L17</f>
        <v>0</v>
      </c>
      <c r="O17" s="75">
        <f>$C$17*'წარმოების - გაყიდვების პროგნოზი'!M17</f>
        <v>0</v>
      </c>
      <c r="P17" s="75">
        <f>$C$17*'წარმოების - გაყიდვების პროგნოზი'!N17</f>
        <v>0</v>
      </c>
      <c r="Q17" s="82">
        <f t="shared" ref="Q17:Q18" si="3">SUM(E17:P17)</f>
        <v>0</v>
      </c>
    </row>
    <row r="18" spans="1:18" x14ac:dyDescent="0.2">
      <c r="A18" s="32"/>
      <c r="B18" s="67"/>
      <c r="C18" s="74"/>
      <c r="D18" s="68"/>
      <c r="E18" s="75">
        <f>$C$18*'წარმოების - გაყიდვების პროგნოზი'!C18</f>
        <v>0</v>
      </c>
      <c r="F18" s="75">
        <f>$C$18*'წარმოების - გაყიდვების პროგნოზი'!D18</f>
        <v>0</v>
      </c>
      <c r="G18" s="75">
        <f>$C$18*'წარმოების - გაყიდვების პროგნოზი'!E18</f>
        <v>0</v>
      </c>
      <c r="H18" s="75">
        <f>$C$18*'წარმოების - გაყიდვების პროგნოზი'!F18</f>
        <v>0</v>
      </c>
      <c r="I18" s="75">
        <f>$C$18*'წარმოების - გაყიდვების პროგნოზი'!G18</f>
        <v>0</v>
      </c>
      <c r="J18" s="75">
        <f>$C$18*'წარმოების - გაყიდვების პროგნოზი'!H18</f>
        <v>0</v>
      </c>
      <c r="K18" s="75">
        <f>$C$18*'წარმოების - გაყიდვების პროგნოზი'!I18</f>
        <v>0</v>
      </c>
      <c r="L18" s="75">
        <f>$C$18*'წარმოების - გაყიდვების პროგნოზი'!J18</f>
        <v>0</v>
      </c>
      <c r="M18" s="75">
        <f>$C$18*'წარმოების - გაყიდვების პროგნოზი'!K18</f>
        <v>0</v>
      </c>
      <c r="N18" s="75">
        <f>$C$18*'წარმოების - გაყიდვების პროგნოზი'!L18</f>
        <v>0</v>
      </c>
      <c r="O18" s="75">
        <f>$C$18*'წარმოების - გაყიდვების პროგნოზი'!M18</f>
        <v>0</v>
      </c>
      <c r="P18" s="75">
        <f>$C$18*'წარმოების - გაყიდვების პროგნოზი'!N18</f>
        <v>0</v>
      </c>
      <c r="Q18" s="82">
        <f t="shared" si="3"/>
        <v>0</v>
      </c>
    </row>
    <row r="19" spans="1:18" ht="18" customHeight="1" x14ac:dyDescent="0.2">
      <c r="A19" s="83" t="s">
        <v>71</v>
      </c>
      <c r="B19" s="79"/>
      <c r="C19" s="84"/>
      <c r="D19" s="68"/>
      <c r="E19" s="82">
        <f>SUM(E14:E18)</f>
        <v>100</v>
      </c>
      <c r="F19" s="82">
        <f t="shared" ref="F19:P19" si="4">SUM(F14:F18)</f>
        <v>150</v>
      </c>
      <c r="G19" s="82">
        <f t="shared" si="4"/>
        <v>150</v>
      </c>
      <c r="H19" s="82">
        <f t="shared" si="4"/>
        <v>150</v>
      </c>
      <c r="I19" s="82">
        <f t="shared" si="4"/>
        <v>150</v>
      </c>
      <c r="J19" s="82">
        <f t="shared" si="4"/>
        <v>100</v>
      </c>
      <c r="K19" s="82">
        <f t="shared" si="4"/>
        <v>100</v>
      </c>
      <c r="L19" s="82">
        <f t="shared" si="4"/>
        <v>150</v>
      </c>
      <c r="M19" s="82">
        <f t="shared" si="4"/>
        <v>150</v>
      </c>
      <c r="N19" s="82">
        <f t="shared" si="4"/>
        <v>150</v>
      </c>
      <c r="O19" s="82">
        <f t="shared" si="4"/>
        <v>150</v>
      </c>
      <c r="P19" s="82">
        <f t="shared" si="4"/>
        <v>150</v>
      </c>
      <c r="Q19" s="82">
        <f t="shared" ref="Q19" si="5">SUM(Q14:Q18)</f>
        <v>1650</v>
      </c>
      <c r="R19" s="36"/>
    </row>
    <row r="20" spans="1:18" ht="12.75" customHeight="1" x14ac:dyDescent="0.2">
      <c r="B20" s="85"/>
      <c r="C20" s="85"/>
      <c r="D20" s="68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8" x14ac:dyDescent="0.2">
      <c r="A21" s="86" t="s">
        <v>72</v>
      </c>
      <c r="B21" s="86"/>
      <c r="C21" s="86"/>
      <c r="D21" s="68"/>
      <c r="E21" s="87">
        <f>E11-E19</f>
        <v>400</v>
      </c>
      <c r="F21" s="87">
        <f t="shared" ref="F21:Q21" si="6">F11-F19</f>
        <v>500</v>
      </c>
      <c r="G21" s="87">
        <f t="shared" si="6"/>
        <v>600</v>
      </c>
      <c r="H21" s="87">
        <f t="shared" si="6"/>
        <v>700</v>
      </c>
      <c r="I21" s="87">
        <f t="shared" si="6"/>
        <v>700</v>
      </c>
      <c r="J21" s="87">
        <f t="shared" si="6"/>
        <v>550</v>
      </c>
      <c r="K21" s="87">
        <f t="shared" si="6"/>
        <v>400</v>
      </c>
      <c r="L21" s="87">
        <f t="shared" si="6"/>
        <v>500</v>
      </c>
      <c r="M21" s="87">
        <f t="shared" si="6"/>
        <v>350</v>
      </c>
      <c r="N21" s="87">
        <f t="shared" si="6"/>
        <v>250</v>
      </c>
      <c r="O21" s="87">
        <f t="shared" si="6"/>
        <v>250</v>
      </c>
      <c r="P21" s="87">
        <f t="shared" si="6"/>
        <v>250</v>
      </c>
      <c r="Q21" s="87">
        <f t="shared" si="6"/>
        <v>5450</v>
      </c>
    </row>
    <row r="22" spans="1:18" ht="14.25" customHeight="1" x14ac:dyDescent="0.2">
      <c r="A22" s="32"/>
      <c r="B22" s="85"/>
      <c r="C22" s="85"/>
      <c r="D22" s="6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8" x14ac:dyDescent="0.2">
      <c r="A23" s="32"/>
      <c r="B23" s="79" t="s">
        <v>17</v>
      </c>
      <c r="C23" s="79"/>
      <c r="D23" s="68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8" x14ac:dyDescent="0.2">
      <c r="A24" s="32"/>
      <c r="B24" s="91" t="s">
        <v>83</v>
      </c>
      <c r="C24" s="91"/>
      <c r="D24" s="68"/>
      <c r="E24" s="111">
        <v>150</v>
      </c>
      <c r="F24" s="111">
        <v>150</v>
      </c>
      <c r="G24" s="111">
        <v>150</v>
      </c>
      <c r="H24" s="111">
        <v>150</v>
      </c>
      <c r="I24" s="111">
        <v>150</v>
      </c>
      <c r="J24" s="111">
        <v>150</v>
      </c>
      <c r="K24" s="111">
        <v>150</v>
      </c>
      <c r="L24" s="111">
        <v>150</v>
      </c>
      <c r="M24" s="111">
        <v>150</v>
      </c>
      <c r="N24" s="111">
        <v>150</v>
      </c>
      <c r="O24" s="111">
        <v>150</v>
      </c>
      <c r="P24" s="111">
        <v>150</v>
      </c>
      <c r="Q24" s="82">
        <f>SUM(E24:P24)</f>
        <v>1800</v>
      </c>
    </row>
    <row r="25" spans="1:18" x14ac:dyDescent="0.2">
      <c r="A25" s="32"/>
      <c r="B25" s="67" t="s">
        <v>84</v>
      </c>
      <c r="C25" s="91"/>
      <c r="D25" s="68"/>
      <c r="E25" s="111">
        <v>27</v>
      </c>
      <c r="F25" s="111">
        <v>27</v>
      </c>
      <c r="G25" s="111">
        <v>27</v>
      </c>
      <c r="H25" s="111">
        <v>27</v>
      </c>
      <c r="I25" s="111">
        <v>27</v>
      </c>
      <c r="J25" s="111">
        <v>27</v>
      </c>
      <c r="K25" s="111">
        <v>27</v>
      </c>
      <c r="L25" s="111">
        <v>27</v>
      </c>
      <c r="M25" s="111">
        <v>27</v>
      </c>
      <c r="N25" s="111">
        <v>27</v>
      </c>
      <c r="O25" s="111">
        <v>27</v>
      </c>
      <c r="P25" s="111">
        <v>27</v>
      </c>
      <c r="Q25" s="82">
        <f t="shared" ref="Q25:Q33" si="7">SUM(E25:P25)</f>
        <v>324</v>
      </c>
    </row>
    <row r="26" spans="1:18" x14ac:dyDescent="0.2">
      <c r="A26" s="32"/>
      <c r="B26" s="67" t="s">
        <v>84</v>
      </c>
      <c r="C26" s="91"/>
      <c r="D26" s="68"/>
      <c r="E26" s="75">
        <f>$C$10*'წარმოების - გაყიდვების პროგნოზი'!C26</f>
        <v>0</v>
      </c>
      <c r="F26" s="75">
        <f>$C$10*'წარმოების - გაყიდვების პროგნოზი'!D26</f>
        <v>0</v>
      </c>
      <c r="G26" s="75">
        <f>$C$10*'წარმოების - გაყიდვების პროგნოზი'!E26</f>
        <v>0</v>
      </c>
      <c r="H26" s="75">
        <f>$C$10*'წარმოების - გაყიდვების პროგნოზი'!F26</f>
        <v>0</v>
      </c>
      <c r="I26" s="75">
        <f>$C$10*'წარმოების - გაყიდვების პროგნოზი'!G26</f>
        <v>0</v>
      </c>
      <c r="J26" s="75">
        <f>$C$10*'წარმოების - გაყიდვების პროგნოზი'!H26</f>
        <v>0</v>
      </c>
      <c r="K26" s="75">
        <f>$C$10*'წარმოების - გაყიდვების პროგნოზი'!I26</f>
        <v>0</v>
      </c>
      <c r="L26" s="75">
        <f>$C$10*'წარმოების - გაყიდვების პროგნოზი'!J26</f>
        <v>0</v>
      </c>
      <c r="M26" s="75">
        <f>$C$10*'წარმოების - გაყიდვების პროგნოზი'!K26</f>
        <v>0</v>
      </c>
      <c r="N26" s="75">
        <f>$C$10*'წარმოების - გაყიდვების პროგნოზი'!L26</f>
        <v>0</v>
      </c>
      <c r="O26" s="75">
        <f>$C$10*'წარმოების - გაყიდვების პროგნოზი'!M26</f>
        <v>0</v>
      </c>
      <c r="P26" s="75">
        <f>$C$10*'წარმოების - გაყიდვების პროგნოზი'!N26</f>
        <v>0</v>
      </c>
      <c r="Q26" s="82">
        <f t="shared" si="7"/>
        <v>0</v>
      </c>
      <c r="R26" s="36"/>
    </row>
    <row r="27" spans="1:18" x14ac:dyDescent="0.2">
      <c r="A27" s="32"/>
      <c r="B27" s="67"/>
      <c r="C27" s="91"/>
      <c r="D27" s="68"/>
      <c r="E27" s="75">
        <f>$C$10*'წარმოების - გაყიდვების პროგნოზი'!C27</f>
        <v>0</v>
      </c>
      <c r="F27" s="75">
        <f>$C$10*'წარმოების - გაყიდვების პროგნოზი'!D27</f>
        <v>0</v>
      </c>
      <c r="G27" s="75">
        <f>$C$10*'წარმოების - გაყიდვების პროგნოზი'!E27</f>
        <v>0</v>
      </c>
      <c r="H27" s="75">
        <f>$C$10*'წარმოების - გაყიდვების პროგნოზი'!F27</f>
        <v>0</v>
      </c>
      <c r="I27" s="75">
        <f>$C$10*'წარმოების - გაყიდვების პროგნოზი'!G27</f>
        <v>0</v>
      </c>
      <c r="J27" s="75">
        <f>$C$10*'წარმოების - გაყიდვების პროგნოზი'!H27</f>
        <v>0</v>
      </c>
      <c r="K27" s="75">
        <f>$C$10*'წარმოების - გაყიდვების პროგნოზი'!I27</f>
        <v>0</v>
      </c>
      <c r="L27" s="75">
        <f>$C$10*'წარმოების - გაყიდვების პროგნოზი'!J27</f>
        <v>0</v>
      </c>
      <c r="M27" s="75">
        <f>$C$10*'წარმოების - გაყიდვების პროგნოზი'!K27</f>
        <v>0</v>
      </c>
      <c r="N27" s="75">
        <f>$C$10*'წარმოების - გაყიდვების პროგნოზი'!L27</f>
        <v>0</v>
      </c>
      <c r="O27" s="75">
        <f>$C$10*'წარმოების - გაყიდვების პროგნოზი'!M27</f>
        <v>0</v>
      </c>
      <c r="P27" s="75">
        <f>$C$10*'წარმოების - გაყიდვების პროგნოზი'!N27</f>
        <v>0</v>
      </c>
      <c r="Q27" s="82">
        <f t="shared" si="7"/>
        <v>0</v>
      </c>
      <c r="R27" s="36"/>
    </row>
    <row r="28" spans="1:18" x14ac:dyDescent="0.2">
      <c r="A28" s="32"/>
      <c r="B28" s="67"/>
      <c r="C28" s="91"/>
      <c r="D28" s="68"/>
      <c r="E28" s="75">
        <f>$C$10*'წარმოების - გაყიდვების პროგნოზი'!C28</f>
        <v>0</v>
      </c>
      <c r="F28" s="75">
        <f>$C$10*'წარმოების - გაყიდვების პროგნოზი'!D28</f>
        <v>0</v>
      </c>
      <c r="G28" s="75">
        <f>$C$10*'წარმოების - გაყიდვების პროგნოზი'!E28</f>
        <v>0</v>
      </c>
      <c r="H28" s="75">
        <f>$C$10*'წარმოების - გაყიდვების პროგნოზი'!F28</f>
        <v>0</v>
      </c>
      <c r="I28" s="75">
        <f>$C$10*'წარმოების - გაყიდვების პროგნოზი'!G28</f>
        <v>0</v>
      </c>
      <c r="J28" s="75">
        <f>$C$10*'წარმოების - გაყიდვების პროგნოზი'!H28</f>
        <v>0</v>
      </c>
      <c r="K28" s="75">
        <f>$C$10*'წარმოების - გაყიდვების პროგნოზი'!I28</f>
        <v>0</v>
      </c>
      <c r="L28" s="75">
        <f>$C$10*'წარმოების - გაყიდვების პროგნოზი'!J28</f>
        <v>0</v>
      </c>
      <c r="M28" s="75">
        <f>$C$10*'წარმოების - გაყიდვების პროგნოზი'!K28</f>
        <v>0</v>
      </c>
      <c r="N28" s="75">
        <f>$C$10*'წარმოების - გაყიდვების პროგნოზი'!L28</f>
        <v>0</v>
      </c>
      <c r="O28" s="75">
        <f>$C$10*'წარმოების - გაყიდვების პროგნოზი'!M28</f>
        <v>0</v>
      </c>
      <c r="P28" s="75">
        <f>$C$10*'წარმოების - გაყიდვების პროგნოზი'!N28</f>
        <v>0</v>
      </c>
      <c r="Q28" s="82">
        <f t="shared" si="7"/>
        <v>0</v>
      </c>
      <c r="R28" s="36"/>
    </row>
    <row r="29" spans="1:18" x14ac:dyDescent="0.2">
      <c r="A29" s="32"/>
      <c r="B29" s="67"/>
      <c r="C29" s="91"/>
      <c r="D29" s="68"/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82">
        <f t="shared" si="7"/>
        <v>0</v>
      </c>
      <c r="R29" s="36"/>
    </row>
    <row r="30" spans="1:18" x14ac:dyDescent="0.2">
      <c r="A30" s="32"/>
      <c r="B30" s="91"/>
      <c r="C30" s="91"/>
      <c r="D30" s="68"/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82">
        <f t="shared" si="7"/>
        <v>0</v>
      </c>
      <c r="R30" s="36"/>
    </row>
    <row r="31" spans="1:18" x14ac:dyDescent="0.2">
      <c r="A31" s="32"/>
      <c r="B31" s="91"/>
      <c r="C31" s="91"/>
      <c r="D31" s="68"/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82">
        <f t="shared" si="7"/>
        <v>0</v>
      </c>
      <c r="R31" s="36"/>
    </row>
    <row r="32" spans="1:18" x14ac:dyDescent="0.2">
      <c r="A32" s="32"/>
      <c r="B32" s="92"/>
      <c r="C32" s="91"/>
      <c r="D32" s="68"/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82">
        <f t="shared" si="7"/>
        <v>0</v>
      </c>
      <c r="R32" s="36"/>
    </row>
    <row r="33" spans="1:18" x14ac:dyDescent="0.2">
      <c r="A33" s="32"/>
      <c r="B33" s="92"/>
      <c r="C33" s="91"/>
      <c r="D33" s="68"/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82">
        <f t="shared" si="7"/>
        <v>0</v>
      </c>
      <c r="R33" s="36"/>
    </row>
    <row r="34" spans="1:18" x14ac:dyDescent="0.2">
      <c r="A34" s="79" t="s">
        <v>73</v>
      </c>
      <c r="B34" s="79"/>
      <c r="C34" s="79"/>
      <c r="D34" s="68"/>
      <c r="E34" s="82">
        <f t="shared" ref="E34:P34" si="8">SUM(E24:E33)</f>
        <v>177</v>
      </c>
      <c r="F34" s="82">
        <f t="shared" si="8"/>
        <v>177</v>
      </c>
      <c r="G34" s="82">
        <f t="shared" si="8"/>
        <v>177</v>
      </c>
      <c r="H34" s="82">
        <f t="shared" si="8"/>
        <v>177</v>
      </c>
      <c r="I34" s="82">
        <f t="shared" si="8"/>
        <v>177</v>
      </c>
      <c r="J34" s="82">
        <f t="shared" si="8"/>
        <v>177</v>
      </c>
      <c r="K34" s="82">
        <f t="shared" si="8"/>
        <v>177</v>
      </c>
      <c r="L34" s="82">
        <f t="shared" si="8"/>
        <v>177</v>
      </c>
      <c r="M34" s="82">
        <f t="shared" si="8"/>
        <v>177</v>
      </c>
      <c r="N34" s="82">
        <f t="shared" si="8"/>
        <v>177</v>
      </c>
      <c r="O34" s="82">
        <f t="shared" si="8"/>
        <v>177</v>
      </c>
      <c r="P34" s="82">
        <f t="shared" si="8"/>
        <v>177</v>
      </c>
      <c r="Q34" s="82">
        <f>SUM(E34:P34)</f>
        <v>2124</v>
      </c>
    </row>
    <row r="35" spans="1:18" x14ac:dyDescent="0.2">
      <c r="B35" s="93" t="s">
        <v>20</v>
      </c>
      <c r="C35" s="93"/>
      <c r="D35" s="68"/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/>
      <c r="R35" s="18"/>
    </row>
    <row r="36" spans="1:18" x14ac:dyDescent="0.2">
      <c r="A36" s="79" t="s">
        <v>74</v>
      </c>
      <c r="B36" s="79"/>
      <c r="C36" s="79"/>
      <c r="D36" s="68"/>
      <c r="E36" s="82">
        <f>E34+E35</f>
        <v>177</v>
      </c>
      <c r="F36" s="82">
        <f t="shared" ref="F36:P36" si="9">F34+F35</f>
        <v>177</v>
      </c>
      <c r="G36" s="82">
        <f t="shared" si="9"/>
        <v>177</v>
      </c>
      <c r="H36" s="82">
        <f t="shared" si="9"/>
        <v>177</v>
      </c>
      <c r="I36" s="82">
        <f t="shared" si="9"/>
        <v>177</v>
      </c>
      <c r="J36" s="82">
        <f t="shared" si="9"/>
        <v>177</v>
      </c>
      <c r="K36" s="82">
        <f t="shared" si="9"/>
        <v>177</v>
      </c>
      <c r="L36" s="82">
        <f t="shared" si="9"/>
        <v>177</v>
      </c>
      <c r="M36" s="82">
        <f t="shared" si="9"/>
        <v>177</v>
      </c>
      <c r="N36" s="82">
        <f t="shared" si="9"/>
        <v>177</v>
      </c>
      <c r="O36" s="82">
        <f t="shared" si="9"/>
        <v>177</v>
      </c>
      <c r="P36" s="82">
        <f t="shared" si="9"/>
        <v>177</v>
      </c>
      <c r="Q36" s="82">
        <f>SUM(E36:P36)</f>
        <v>2124</v>
      </c>
    </row>
    <row r="37" spans="1:18" ht="9" customHeight="1" x14ac:dyDescent="0.2">
      <c r="B37" s="67"/>
      <c r="C37" s="67"/>
      <c r="D37" s="68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18" x14ac:dyDescent="0.2">
      <c r="A38" s="95" t="s">
        <v>75</v>
      </c>
      <c r="B38" s="95"/>
      <c r="C38" s="95"/>
      <c r="D38" s="68"/>
      <c r="E38" s="96">
        <f>E21-E36</f>
        <v>223</v>
      </c>
      <c r="F38" s="96">
        <f t="shared" ref="F38:Q38" si="10">F21-F36</f>
        <v>323</v>
      </c>
      <c r="G38" s="96">
        <f t="shared" si="10"/>
        <v>423</v>
      </c>
      <c r="H38" s="96">
        <f t="shared" si="10"/>
        <v>523</v>
      </c>
      <c r="I38" s="96">
        <f t="shared" si="10"/>
        <v>523</v>
      </c>
      <c r="J38" s="96">
        <f t="shared" si="10"/>
        <v>373</v>
      </c>
      <c r="K38" s="96">
        <f t="shared" si="10"/>
        <v>223</v>
      </c>
      <c r="L38" s="96">
        <f t="shared" si="10"/>
        <v>323</v>
      </c>
      <c r="M38" s="96">
        <f t="shared" si="10"/>
        <v>173</v>
      </c>
      <c r="N38" s="96">
        <f t="shared" si="10"/>
        <v>73</v>
      </c>
      <c r="O38" s="96">
        <f t="shared" si="10"/>
        <v>73</v>
      </c>
      <c r="P38" s="96">
        <f t="shared" si="10"/>
        <v>73</v>
      </c>
      <c r="Q38" s="96">
        <f t="shared" si="10"/>
        <v>3326</v>
      </c>
      <c r="R38" s="36"/>
    </row>
    <row r="39" spans="1:18" x14ac:dyDescent="0.2">
      <c r="A39" s="97" t="s">
        <v>76</v>
      </c>
      <c r="B39" s="97"/>
      <c r="C39" s="98"/>
      <c r="D39" s="68"/>
      <c r="E39" s="96">
        <f>E38</f>
        <v>223</v>
      </c>
      <c r="F39" s="96">
        <f>E39+F38</f>
        <v>546</v>
      </c>
      <c r="G39" s="96">
        <f t="shared" ref="G39:O39" si="11">F39+G38</f>
        <v>969</v>
      </c>
      <c r="H39" s="96">
        <f t="shared" si="11"/>
        <v>1492</v>
      </c>
      <c r="I39" s="96">
        <f t="shared" si="11"/>
        <v>2015</v>
      </c>
      <c r="J39" s="96">
        <f t="shared" si="11"/>
        <v>2388</v>
      </c>
      <c r="K39" s="96">
        <f t="shared" si="11"/>
        <v>2611</v>
      </c>
      <c r="L39" s="96">
        <f t="shared" si="11"/>
        <v>2934</v>
      </c>
      <c r="M39" s="96">
        <f t="shared" si="11"/>
        <v>3107</v>
      </c>
      <c r="N39" s="96">
        <f t="shared" si="11"/>
        <v>3180</v>
      </c>
      <c r="O39" s="96">
        <f t="shared" si="11"/>
        <v>3253</v>
      </c>
      <c r="P39" s="96">
        <f>O39+P38</f>
        <v>3326</v>
      </c>
      <c r="Q39" s="99"/>
      <c r="R39" s="100" t="s">
        <v>13</v>
      </c>
    </row>
    <row r="40" spans="1:18" x14ac:dyDescent="0.2">
      <c r="A40" s="101"/>
      <c r="B40" s="95" t="s">
        <v>77</v>
      </c>
      <c r="C40" s="95"/>
      <c r="D40" s="68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96"/>
    </row>
    <row r="41" spans="1:18" x14ac:dyDescent="0.2">
      <c r="A41" s="95" t="s">
        <v>78</v>
      </c>
      <c r="B41" s="101"/>
      <c r="C41" s="95"/>
      <c r="D41" s="68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96">
        <f>Q38-Q40</f>
        <v>3326</v>
      </c>
    </row>
    <row r="42" spans="1:18" x14ac:dyDescent="0.2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</row>
    <row r="43" spans="1:18" x14ac:dyDescent="0.2">
      <c r="B43" s="103" t="s">
        <v>47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5" spans="1:18" x14ac:dyDescent="0.2">
      <c r="B45" s="22" t="s">
        <v>66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P5" sqref="P5"/>
    </sheetView>
  </sheetViews>
  <sheetFormatPr baseColWidth="10" defaultColWidth="43.5" defaultRowHeight="14" x14ac:dyDescent="0.2"/>
  <cols>
    <col min="1" max="1" width="2.5" style="22" customWidth="1"/>
    <col min="2" max="2" width="53.5" style="22" customWidth="1"/>
    <col min="3" max="14" width="7.6640625" style="22" customWidth="1"/>
    <col min="15" max="15" width="9" style="22" customWidth="1"/>
    <col min="16" max="16" width="61.5" style="22" customWidth="1"/>
    <col min="17" max="18" width="9" style="22" customWidth="1"/>
    <col min="19" max="16384" width="43.5" style="22"/>
  </cols>
  <sheetData>
    <row r="1" spans="1:18" ht="15" customHeight="1" x14ac:dyDescent="0.2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21" t="s">
        <v>12</v>
      </c>
    </row>
    <row r="2" spans="1:18" ht="17" x14ac:dyDescent="0.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8" ht="36.75" customHeight="1" x14ac:dyDescent="0.2">
      <c r="A3" s="47"/>
      <c r="B3" s="47"/>
      <c r="C3" s="55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23"/>
    </row>
    <row r="4" spans="1:18" x14ac:dyDescent="0.2">
      <c r="B4" s="24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6" t="s">
        <v>1</v>
      </c>
      <c r="P4" s="18"/>
    </row>
    <row r="5" spans="1:18" ht="26.25" customHeight="1" x14ac:dyDescent="0.2">
      <c r="A5" s="27" t="s">
        <v>8</v>
      </c>
      <c r="B5" s="27"/>
      <c r="C5" s="28">
        <v>0</v>
      </c>
      <c r="D5" s="28">
        <f>C16</f>
        <v>0</v>
      </c>
      <c r="E5" s="28">
        <f t="shared" ref="E5:N5" si="0">D16</f>
        <v>323</v>
      </c>
      <c r="F5" s="28">
        <f t="shared" si="0"/>
        <v>746</v>
      </c>
      <c r="G5" s="28">
        <f t="shared" si="0"/>
        <v>1269</v>
      </c>
      <c r="H5" s="28">
        <f t="shared" si="0"/>
        <v>1792</v>
      </c>
      <c r="I5" s="28">
        <f t="shared" si="0"/>
        <v>2165</v>
      </c>
      <c r="J5" s="28">
        <f t="shared" si="0"/>
        <v>2388</v>
      </c>
      <c r="K5" s="28">
        <f t="shared" si="0"/>
        <v>2711</v>
      </c>
      <c r="L5" s="28">
        <f t="shared" si="0"/>
        <v>2884</v>
      </c>
      <c r="M5" s="28">
        <f t="shared" si="0"/>
        <v>2957</v>
      </c>
      <c r="N5" s="28">
        <f t="shared" si="0"/>
        <v>3030</v>
      </c>
      <c r="O5" s="29"/>
      <c r="P5" s="30" t="s">
        <v>27</v>
      </c>
    </row>
    <row r="6" spans="1:18" x14ac:dyDescent="0.2">
      <c r="A6" s="31" t="s">
        <v>2</v>
      </c>
      <c r="B6" s="31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8" x14ac:dyDescent="0.2">
      <c r="A7" s="32"/>
      <c r="B7" s="33" t="s">
        <v>3</v>
      </c>
      <c r="C7" s="29">
        <v>0</v>
      </c>
      <c r="D7" s="29">
        <f>'მოგება  -  ზარალის ცხრილი'!F11</f>
        <v>650</v>
      </c>
      <c r="E7" s="29">
        <f>'მოგება  -  ზარალის ცხრილი'!G11</f>
        <v>750</v>
      </c>
      <c r="F7" s="29">
        <f>'მოგება  -  ზარალის ცხრილი'!H11</f>
        <v>850</v>
      </c>
      <c r="G7" s="29">
        <f>'მოგება  -  ზარალის ცხრილი'!I11</f>
        <v>850</v>
      </c>
      <c r="H7" s="29">
        <f>'მოგება  -  ზარალის ცხრილი'!J11</f>
        <v>650</v>
      </c>
      <c r="I7" s="29">
        <f>'მოგება  -  ზარალის ცხრილი'!K11</f>
        <v>500</v>
      </c>
      <c r="J7" s="29">
        <f>'მოგება  -  ზარალის ცხრილი'!L11</f>
        <v>650</v>
      </c>
      <c r="K7" s="29">
        <f>'მოგება  -  ზარალის ცხრილი'!M11</f>
        <v>500</v>
      </c>
      <c r="L7" s="29">
        <f>'მოგება  -  ზარალის ცხრილი'!N11</f>
        <v>400</v>
      </c>
      <c r="M7" s="29">
        <f>'მოგება  -  ზარალის ცხრილი'!O11</f>
        <v>400</v>
      </c>
      <c r="N7" s="29">
        <f>'მოგება  -  ზარალის ცხრილი'!P11</f>
        <v>400</v>
      </c>
      <c r="O7" s="34">
        <f>SUM(C7:N7)</f>
        <v>6600</v>
      </c>
    </row>
    <row r="8" spans="1:18" x14ac:dyDescent="0.2">
      <c r="A8" s="32"/>
      <c r="B8" s="33" t="s">
        <v>4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34">
        <f>SUM(C8:N8)</f>
        <v>0</v>
      </c>
      <c r="Q8" s="35"/>
      <c r="R8" s="36"/>
    </row>
    <row r="9" spans="1:18" x14ac:dyDescent="0.2">
      <c r="A9" s="32"/>
      <c r="B9" s="33" t="s">
        <v>23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4">
        <f>SUM(C9:N9)</f>
        <v>0</v>
      </c>
    </row>
    <row r="10" spans="1:18" x14ac:dyDescent="0.2">
      <c r="A10" s="31" t="s">
        <v>7</v>
      </c>
      <c r="B10" s="31"/>
      <c r="C10" s="34">
        <f>SUM(C7:C9)</f>
        <v>0</v>
      </c>
      <c r="D10" s="34">
        <f t="shared" ref="D10:N10" si="1">SUM(D7:D9)</f>
        <v>650</v>
      </c>
      <c r="E10" s="34">
        <f>SUM(E7:E9)</f>
        <v>750</v>
      </c>
      <c r="F10" s="34">
        <f t="shared" si="1"/>
        <v>850</v>
      </c>
      <c r="G10" s="34">
        <f t="shared" si="1"/>
        <v>850</v>
      </c>
      <c r="H10" s="34">
        <f t="shared" si="1"/>
        <v>650</v>
      </c>
      <c r="I10" s="34">
        <f t="shared" si="1"/>
        <v>500</v>
      </c>
      <c r="J10" s="34">
        <f t="shared" si="1"/>
        <v>650</v>
      </c>
      <c r="K10" s="34">
        <f t="shared" si="1"/>
        <v>500</v>
      </c>
      <c r="L10" s="34">
        <f t="shared" si="1"/>
        <v>400</v>
      </c>
      <c r="M10" s="34">
        <f t="shared" si="1"/>
        <v>400</v>
      </c>
      <c r="N10" s="34">
        <f t="shared" si="1"/>
        <v>400</v>
      </c>
      <c r="O10" s="34">
        <f>SUM(O7:O9)</f>
        <v>6600</v>
      </c>
    </row>
    <row r="11" spans="1:18" x14ac:dyDescent="0.2">
      <c r="A11" s="44" t="s">
        <v>25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1:18" x14ac:dyDescent="0.2">
      <c r="A12" s="32"/>
      <c r="B12" s="38" t="s">
        <v>24</v>
      </c>
      <c r="C12" s="39"/>
      <c r="D12" s="39">
        <f>'მოგება  -  ზარალის ცხრილი'!F19+'მოგება  -  ზარალის ცხრილი'!F34</f>
        <v>327</v>
      </c>
      <c r="E12" s="39">
        <f>'მოგება  -  ზარალის ცხრილი'!G19+'მოგება  -  ზარალის ცხრილი'!G34</f>
        <v>327</v>
      </c>
      <c r="F12" s="39">
        <f>'მოგება  -  ზარალის ცხრილი'!H19+'მოგება  -  ზარალის ცხრილი'!H34</f>
        <v>327</v>
      </c>
      <c r="G12" s="39">
        <f>'მოგება  -  ზარალის ცხრილი'!I19+'მოგება  -  ზარალის ცხრილი'!I34</f>
        <v>327</v>
      </c>
      <c r="H12" s="39">
        <f>'მოგება  -  ზარალის ცხრილი'!J19+'მოგება  -  ზარალის ცხრილი'!J34</f>
        <v>277</v>
      </c>
      <c r="I12" s="39">
        <f>'მოგება  -  ზარალის ცხრილი'!K19+'მოგება  -  ზარალის ცხრილი'!K34</f>
        <v>277</v>
      </c>
      <c r="J12" s="39">
        <f>'მოგება  -  ზარალის ცხრილი'!L19+'მოგება  -  ზარალის ცხრილი'!L34</f>
        <v>327</v>
      </c>
      <c r="K12" s="39">
        <f>'მოგება  -  ზარალის ცხრილი'!M19+'მოგება  -  ზარალის ცხრილი'!M34</f>
        <v>327</v>
      </c>
      <c r="L12" s="39">
        <f>'მოგება  -  ზარალის ცხრილი'!N19+'მოგება  -  ზარალის ცხრილი'!N34</f>
        <v>327</v>
      </c>
      <c r="M12" s="39">
        <f>'მოგება  -  ზარალის ცხრილი'!O19+'მოგება  -  ზარალის ცხრილი'!O34</f>
        <v>327</v>
      </c>
      <c r="N12" s="39">
        <f>'მოგება  -  ზარალის ცხრილი'!P19+'მოგება  -  ზარალის ცხრილი'!P34</f>
        <v>327</v>
      </c>
      <c r="O12" s="40">
        <f>SUM(C12:N12)</f>
        <v>3497</v>
      </c>
      <c r="P12" s="18" t="s">
        <v>63</v>
      </c>
    </row>
    <row r="13" spans="1:18" x14ac:dyDescent="0.2">
      <c r="A13" s="32"/>
      <c r="B13" s="41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>
        <f t="shared" ref="O13" si="2">SUM(C13:N13)</f>
        <v>0</v>
      </c>
      <c r="P13" s="18"/>
    </row>
    <row r="14" spans="1:18" x14ac:dyDescent="0.2">
      <c r="A14" s="42" t="s">
        <v>6</v>
      </c>
      <c r="B14" s="42"/>
      <c r="C14" s="40">
        <f t="shared" ref="C14:O14" si="3">SUM(C12:C13)</f>
        <v>0</v>
      </c>
      <c r="D14" s="40">
        <f t="shared" si="3"/>
        <v>327</v>
      </c>
      <c r="E14" s="40">
        <f t="shared" si="3"/>
        <v>327</v>
      </c>
      <c r="F14" s="40">
        <f t="shared" si="3"/>
        <v>327</v>
      </c>
      <c r="G14" s="40">
        <f t="shared" si="3"/>
        <v>327</v>
      </c>
      <c r="H14" s="40">
        <f t="shared" si="3"/>
        <v>277</v>
      </c>
      <c r="I14" s="40">
        <f t="shared" si="3"/>
        <v>277</v>
      </c>
      <c r="J14" s="40">
        <f t="shared" si="3"/>
        <v>327</v>
      </c>
      <c r="K14" s="40">
        <f t="shared" si="3"/>
        <v>327</v>
      </c>
      <c r="L14" s="40">
        <f t="shared" si="3"/>
        <v>327</v>
      </c>
      <c r="M14" s="40">
        <f t="shared" si="3"/>
        <v>327</v>
      </c>
      <c r="N14" s="40">
        <f t="shared" si="3"/>
        <v>327</v>
      </c>
      <c r="O14" s="40">
        <f t="shared" si="3"/>
        <v>3497</v>
      </c>
    </row>
    <row r="15" spans="1:18" ht="9" customHeight="1" x14ac:dyDescent="0.2">
      <c r="B15" s="33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5"/>
    </row>
    <row r="16" spans="1:18" x14ac:dyDescent="0.2">
      <c r="A16" s="27" t="s">
        <v>5</v>
      </c>
      <c r="B16" s="27"/>
      <c r="C16" s="28">
        <f t="shared" ref="C16:N16" si="4">C5+C10-C14</f>
        <v>0</v>
      </c>
      <c r="D16" s="28">
        <f t="shared" si="4"/>
        <v>323</v>
      </c>
      <c r="E16" s="28">
        <f t="shared" si="4"/>
        <v>746</v>
      </c>
      <c r="F16" s="28">
        <f t="shared" si="4"/>
        <v>1269</v>
      </c>
      <c r="G16" s="28">
        <f t="shared" si="4"/>
        <v>1792</v>
      </c>
      <c r="H16" s="28">
        <f t="shared" si="4"/>
        <v>2165</v>
      </c>
      <c r="I16" s="28">
        <f t="shared" si="4"/>
        <v>2388</v>
      </c>
      <c r="J16" s="28">
        <f t="shared" si="4"/>
        <v>2711</v>
      </c>
      <c r="K16" s="28">
        <f t="shared" si="4"/>
        <v>2884</v>
      </c>
      <c r="L16" s="28">
        <f t="shared" si="4"/>
        <v>2957</v>
      </c>
      <c r="M16" s="28">
        <f t="shared" si="4"/>
        <v>3030</v>
      </c>
      <c r="N16" s="28">
        <f t="shared" si="4"/>
        <v>3103</v>
      </c>
      <c r="O16" s="35"/>
    </row>
    <row r="17" spans="2:2" x14ac:dyDescent="0.2">
      <c r="B17" s="18" t="s">
        <v>26</v>
      </c>
    </row>
    <row r="18" spans="2:2" x14ac:dyDescent="0.2">
      <c r="B18" s="43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Microsoft Office User</cp:lastModifiedBy>
  <cp:lastPrinted>2018-01-12T14:40:09Z</cp:lastPrinted>
  <dcterms:created xsi:type="dcterms:W3CDTF">2016-07-17T18:17:06Z</dcterms:created>
  <dcterms:modified xsi:type="dcterms:W3CDTF">2025-03-30T22:43:32Z</dcterms:modified>
</cp:coreProperties>
</file>