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82D2AD-2B90-44D5-B4B5-CCB233626851}" xr6:coauthVersionLast="47" xr6:coauthVersionMax="47" xr10:uidLastSave="{00000000-0000-0000-0000-000000000000}"/>
  <bookViews>
    <workbookView xWindow="-108" yWindow="-108" windowWidth="23256" windowHeight="12456" tabRatio="774" activeTab="3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2" l="1"/>
  <c r="Q45" i="2" l="1"/>
  <c r="Q23" i="2"/>
  <c r="Q24" i="2"/>
  <c r="Q25" i="2"/>
  <c r="Q26" i="2"/>
  <c r="Q27" i="2"/>
  <c r="Q11" i="2"/>
  <c r="Q12" i="2"/>
  <c r="Q13" i="2"/>
  <c r="Q14" i="2"/>
  <c r="Q10" i="2"/>
  <c r="Q6" i="2"/>
  <c r="P14" i="2"/>
  <c r="O14" i="2"/>
  <c r="N14" i="2"/>
  <c r="M14" i="2"/>
  <c r="L14" i="2"/>
  <c r="K14" i="2"/>
  <c r="J14" i="2"/>
  <c r="I14" i="2"/>
  <c r="H14" i="2"/>
  <c r="G14" i="2"/>
  <c r="F14" i="2"/>
  <c r="E14" i="2"/>
  <c r="P27" i="2"/>
  <c r="O27" i="2"/>
  <c r="N27" i="2"/>
  <c r="M27" i="2"/>
  <c r="L27" i="2"/>
  <c r="K27" i="2"/>
  <c r="J27" i="2"/>
  <c r="I27" i="2"/>
  <c r="H27" i="2"/>
  <c r="G27" i="2"/>
  <c r="F27" i="2"/>
  <c r="E27" i="2"/>
  <c r="P26" i="2"/>
  <c r="O26" i="2"/>
  <c r="N26" i="2"/>
  <c r="M26" i="2"/>
  <c r="L26" i="2"/>
  <c r="K26" i="2"/>
  <c r="J26" i="2"/>
  <c r="I26" i="2"/>
  <c r="H26" i="2"/>
  <c r="G26" i="2"/>
  <c r="F26" i="2"/>
  <c r="E26" i="2"/>
  <c r="P25" i="2"/>
  <c r="O25" i="2"/>
  <c r="N25" i="2"/>
  <c r="M25" i="2"/>
  <c r="L25" i="2"/>
  <c r="K25" i="2"/>
  <c r="J25" i="2"/>
  <c r="I25" i="2"/>
  <c r="H25" i="2"/>
  <c r="G25" i="2"/>
  <c r="F25" i="2"/>
  <c r="E25" i="2"/>
  <c r="P24" i="2"/>
  <c r="O24" i="2"/>
  <c r="N24" i="2"/>
  <c r="M24" i="2"/>
  <c r="L24" i="2"/>
  <c r="K24" i="2"/>
  <c r="J24" i="2"/>
  <c r="I24" i="2"/>
  <c r="H24" i="2"/>
  <c r="G24" i="2"/>
  <c r="F24" i="2"/>
  <c r="E24" i="2"/>
  <c r="P23" i="2"/>
  <c r="O23" i="2"/>
  <c r="N23" i="2"/>
  <c r="M23" i="2"/>
  <c r="L23" i="2"/>
  <c r="K23" i="2"/>
  <c r="J23" i="2"/>
  <c r="I23" i="2"/>
  <c r="H23" i="2"/>
  <c r="G23" i="2"/>
  <c r="F23" i="2"/>
  <c r="E23" i="2"/>
  <c r="O29" i="4"/>
  <c r="O16" i="4"/>
  <c r="O14" i="4"/>
  <c r="O28" i="4"/>
  <c r="O26" i="4"/>
  <c r="O25" i="4"/>
  <c r="O24" i="4"/>
  <c r="O23" i="4"/>
  <c r="O22" i="4"/>
  <c r="O21" i="4"/>
  <c r="O20" i="4"/>
  <c r="O19" i="4"/>
  <c r="C29" i="4"/>
  <c r="D29" i="4"/>
  <c r="E29" i="4"/>
  <c r="F29" i="4"/>
  <c r="G29" i="4"/>
  <c r="H29" i="4"/>
  <c r="I29" i="4"/>
  <c r="J29" i="4"/>
  <c r="K29" i="4"/>
  <c r="L29" i="4"/>
  <c r="M29" i="4"/>
  <c r="N29" i="4"/>
  <c r="O12" i="4"/>
  <c r="O13" i="4"/>
  <c r="P13" i="2"/>
  <c r="O13" i="2"/>
  <c r="N13" i="2"/>
  <c r="M13" i="2"/>
  <c r="L13" i="2"/>
  <c r="K13" i="2"/>
  <c r="J13" i="2"/>
  <c r="I13" i="2"/>
  <c r="H13" i="2"/>
  <c r="G13" i="2"/>
  <c r="F13" i="2"/>
  <c r="E13" i="2"/>
  <c r="P12" i="2"/>
  <c r="O12" i="2"/>
  <c r="N12" i="2"/>
  <c r="M12" i="2"/>
  <c r="L12" i="2"/>
  <c r="K12" i="2"/>
  <c r="J12" i="2"/>
  <c r="I12" i="2"/>
  <c r="H12" i="2"/>
  <c r="G12" i="2"/>
  <c r="F12" i="2"/>
  <c r="E12" i="2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O11" i="4"/>
  <c r="O10" i="4"/>
  <c r="O13" i="1"/>
  <c r="E6" i="2" l="1"/>
  <c r="E19" i="2" l="1"/>
  <c r="F20" i="2" l="1"/>
  <c r="G20" i="2"/>
  <c r="H20" i="2"/>
  <c r="I20" i="2"/>
  <c r="J20" i="2"/>
  <c r="K20" i="2"/>
  <c r="L20" i="2"/>
  <c r="M20" i="2"/>
  <c r="N20" i="2"/>
  <c r="O20" i="2"/>
  <c r="P20" i="2"/>
  <c r="F21" i="2"/>
  <c r="G21" i="2"/>
  <c r="H21" i="2"/>
  <c r="I21" i="2"/>
  <c r="J21" i="2"/>
  <c r="K21" i="2"/>
  <c r="L21" i="2"/>
  <c r="M21" i="2"/>
  <c r="N21" i="2"/>
  <c r="O21" i="2"/>
  <c r="P21" i="2"/>
  <c r="F22" i="2"/>
  <c r="G22" i="2"/>
  <c r="H22" i="2"/>
  <c r="I22" i="2"/>
  <c r="J22" i="2"/>
  <c r="K22" i="2"/>
  <c r="L22" i="2"/>
  <c r="M22" i="2"/>
  <c r="N22" i="2"/>
  <c r="O22" i="2"/>
  <c r="P22" i="2"/>
  <c r="F28" i="2"/>
  <c r="G28" i="2"/>
  <c r="H28" i="2"/>
  <c r="I28" i="2"/>
  <c r="J28" i="2"/>
  <c r="K28" i="2"/>
  <c r="L28" i="2"/>
  <c r="M28" i="2"/>
  <c r="N28" i="2"/>
  <c r="O28" i="2"/>
  <c r="P28" i="2"/>
  <c r="E28" i="2"/>
  <c r="E22" i="2"/>
  <c r="E21" i="2"/>
  <c r="E20" i="2"/>
  <c r="F19" i="2"/>
  <c r="G19" i="2"/>
  <c r="H19" i="2"/>
  <c r="I19" i="2"/>
  <c r="J19" i="2"/>
  <c r="K19" i="2"/>
  <c r="L19" i="2"/>
  <c r="M19" i="2"/>
  <c r="N19" i="2"/>
  <c r="O19" i="2"/>
  <c r="P19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5" i="2"/>
  <c r="G15" i="2"/>
  <c r="H15" i="2"/>
  <c r="I15" i="2"/>
  <c r="J15" i="2"/>
  <c r="K15" i="2"/>
  <c r="L15" i="2"/>
  <c r="M15" i="2"/>
  <c r="N15" i="2"/>
  <c r="O15" i="2"/>
  <c r="P15" i="2"/>
  <c r="E15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E29" i="2" l="1"/>
  <c r="Q21" i="2" l="1"/>
  <c r="Q20" i="2"/>
  <c r="O7" i="4"/>
  <c r="O8" i="4"/>
  <c r="Q7" i="2"/>
  <c r="Q8" i="2"/>
  <c r="Q9" i="2"/>
  <c r="Q15" i="2"/>
  <c r="O6" i="4" l="1"/>
  <c r="E44" i="2"/>
  <c r="E46" i="2" l="1"/>
  <c r="E16" i="2" l="1"/>
  <c r="F44" i="2" l="1"/>
  <c r="H44" i="2"/>
  <c r="I44" i="2"/>
  <c r="J44" i="2"/>
  <c r="K44" i="2"/>
  <c r="L44" i="2"/>
  <c r="M44" i="2"/>
  <c r="N44" i="2"/>
  <c r="O44" i="2"/>
  <c r="P44" i="2"/>
  <c r="O16" i="2"/>
  <c r="G16" i="2"/>
  <c r="Q35" i="2"/>
  <c r="Q36" i="2"/>
  <c r="Q41" i="2"/>
  <c r="Q42" i="2"/>
  <c r="Q43" i="2"/>
  <c r="E16" i="4"/>
  <c r="O9" i="4"/>
  <c r="M46" i="2" l="1"/>
  <c r="I46" i="2"/>
  <c r="P46" i="2"/>
  <c r="L46" i="2"/>
  <c r="H46" i="2"/>
  <c r="O46" i="2"/>
  <c r="K46" i="2"/>
  <c r="G46" i="2"/>
  <c r="N46" i="2"/>
  <c r="J46" i="2"/>
  <c r="F46" i="2"/>
  <c r="Q44" i="2"/>
  <c r="K16" i="2"/>
  <c r="N16" i="2"/>
  <c r="C14" i="1"/>
  <c r="P29" i="2"/>
  <c r="N12" i="1" s="1"/>
  <c r="N14" i="1" s="1"/>
  <c r="H29" i="2"/>
  <c r="O29" i="2"/>
  <c r="M12" i="1" s="1"/>
  <c r="M14" i="1" s="1"/>
  <c r="K29" i="2"/>
  <c r="I12" i="1" s="1"/>
  <c r="G29" i="2"/>
  <c r="E12" i="1" s="1"/>
  <c r="D16" i="4"/>
  <c r="J16" i="2"/>
  <c r="H16" i="2"/>
  <c r="C16" i="4"/>
  <c r="G16" i="4"/>
  <c r="K16" i="4"/>
  <c r="O15" i="4"/>
  <c r="N16" i="4"/>
  <c r="J16" i="4"/>
  <c r="M16" i="4"/>
  <c r="I16" i="4"/>
  <c r="L16" i="4"/>
  <c r="H16" i="4"/>
  <c r="F16" i="4"/>
  <c r="Q46" i="2" l="1"/>
  <c r="E14" i="1"/>
  <c r="F12" i="1"/>
  <c r="F14" i="1" s="1"/>
  <c r="I14" i="1"/>
  <c r="P16" i="2"/>
  <c r="J29" i="2"/>
  <c r="F16" i="2"/>
  <c r="F29" i="2"/>
  <c r="N29" i="2"/>
  <c r="L16" i="2"/>
  <c r="I16" i="2"/>
  <c r="L29" i="2"/>
  <c r="I29" i="2"/>
  <c r="M29" i="2"/>
  <c r="M16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31" i="2"/>
  <c r="E48" i="2" s="1"/>
  <c r="O12" i="1" l="1"/>
  <c r="O14" i="1" s="1"/>
  <c r="D14" i="1"/>
  <c r="Q34" i="2"/>
  <c r="Q19" i="2"/>
  <c r="E49" i="2" l="1"/>
  <c r="Q28" i="2" l="1"/>
  <c r="Q22" i="2"/>
  <c r="D7" i="1"/>
  <c r="I31" i="2" l="1"/>
  <c r="I48" i="2" s="1"/>
  <c r="G7" i="1"/>
  <c r="G10" i="1" s="1"/>
  <c r="M31" i="2"/>
  <c r="M48" i="2" s="1"/>
  <c r="K7" i="1"/>
  <c r="K10" i="1" s="1"/>
  <c r="J31" i="2"/>
  <c r="J48" i="2" s="1"/>
  <c r="H7" i="1"/>
  <c r="H10" i="1" s="1"/>
  <c r="N31" i="2"/>
  <c r="N48" i="2" s="1"/>
  <c r="L7" i="1"/>
  <c r="L10" i="1" s="1"/>
  <c r="O31" i="2"/>
  <c r="O48" i="2" s="1"/>
  <c r="M7" i="1"/>
  <c r="M10" i="1" s="1"/>
  <c r="G31" i="2"/>
  <c r="G48" i="2" s="1"/>
  <c r="E7" i="1"/>
  <c r="E10" i="1" s="1"/>
  <c r="K31" i="2"/>
  <c r="K48" i="2" s="1"/>
  <c r="I7" i="1"/>
  <c r="I10" i="1" s="1"/>
  <c r="H31" i="2"/>
  <c r="H48" i="2" s="1"/>
  <c r="F7" i="1"/>
  <c r="F10" i="1" s="1"/>
  <c r="L31" i="2"/>
  <c r="L48" i="2" s="1"/>
  <c r="J7" i="1"/>
  <c r="J10" i="1" s="1"/>
  <c r="P31" i="2"/>
  <c r="P48" i="2" s="1"/>
  <c r="N7" i="1"/>
  <c r="N10" i="1" s="1"/>
  <c r="F31" i="2"/>
  <c r="Q16" i="2"/>
  <c r="Q29" i="2"/>
  <c r="F48" i="2" l="1"/>
  <c r="F49" i="2" s="1"/>
  <c r="O7" i="1"/>
  <c r="Q31" i="2"/>
  <c r="Q48" i="2" s="1"/>
  <c r="Q51" i="2" s="1"/>
  <c r="G49" i="2" l="1"/>
  <c r="H49" i="2" s="1"/>
  <c r="I49" i="2" s="1"/>
  <c r="J49" i="2" s="1"/>
  <c r="K49" i="2" s="1"/>
  <c r="L49" i="2" s="1"/>
  <c r="M49" i="2" s="1"/>
  <c r="N49" i="2" s="1"/>
  <c r="O49" i="2" s="1"/>
  <c r="P4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8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<sst xmlns="http://schemas.openxmlformats.org/spreadsheetml/2006/main" count="167" uniqueCount="112">
  <si>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</si>
  <si>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</si>
  <si>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</si>
  <si>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</si>
  <si>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</si>
  <si>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</si>
  <si>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</si>
  <si>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</si>
  <si>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</si>
  <si>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</si>
  <si>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</si>
  <si>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</si>
  <si>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</si>
  <si>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</si>
  <si>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</si>
  <si>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</si>
  <si>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</si>
  <si>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</si>
  <si>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</si>
  <si>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</si>
  <si>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</si>
  <si>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</si>
  <si>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</si>
  <si>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</si>
  <si>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</si>
  <si>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</si>
  <si>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</si>
  <si>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</si>
  <si>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</si>
  <si>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</si>
  <si>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</si>
  <si>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</si>
  <si>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</si>
  <si>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</si>
  <si>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</si>
  <si>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</si>
  <si>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</si>
  <si>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</si>
  <si>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</si>
  <si>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</si>
  <si>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</si>
  <si>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</si>
  <si>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</si>
  <si>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</si>
  <si>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</si>
  <si>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</si>
  <si>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</si>
  <si>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</si>
  <si>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</si>
  <si>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</si>
  <si>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</si>
  <si>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</si>
  <si>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</si>
  <si>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</si>
  <si>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</si>
  <si>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</si>
  <si>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</si>
  <si>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</si>
  <si>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</si>
  <si>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</si>
  <si>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</si>
  <si>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</si>
  <si>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</si>
  <si>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</si>
  <si>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</si>
  <si>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</si>
  <si>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</si>
  <si>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</si>
  <si>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</si>
  <si>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</si>
  <si>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</si>
  <si>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</si>
  <si>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</si>
  <si>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</si>
  <si>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</si>
  <si>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</si>
  <si>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</si>
  <si>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</si>
  <si>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</si>
  <si>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პიცა</t>
  </si>
  <si>
    <t>ხაჭაპური</t>
  </si>
  <si>
    <t>ლობიანი</t>
  </si>
  <si>
    <t>სალათები</t>
  </si>
  <si>
    <t>ნამცხვარი, ჩაი, ყავა</t>
  </si>
  <si>
    <t>ეზოს ავეჯი</t>
  </si>
  <si>
    <t>მაცივარი ვიტრინა</t>
  </si>
  <si>
    <t xml:space="preserve">მაცივარი </t>
  </si>
  <si>
    <t>ეზოს კეთილმოწყობა</t>
  </si>
  <si>
    <t>ეზოს დიზაინი</t>
  </si>
  <si>
    <t>მენეჯერის ხელფასი</t>
  </si>
  <si>
    <t>იჯარა</t>
  </si>
  <si>
    <t>კომუნალურები</t>
  </si>
  <si>
    <t>ლობიანი ჯონჯოლით</t>
  </si>
  <si>
    <t>ატრია ქათმის, საქონლის</t>
  </si>
  <si>
    <t>წვნიანები, ოსპის, ტომიანი</t>
  </si>
  <si>
    <t>მექსიკური კარტოფილი</t>
  </si>
  <si>
    <t>კოქტეილი</t>
  </si>
  <si>
    <t>დანახარჯები პიცის მომზადებისთვის</t>
  </si>
  <si>
    <t>დანახარჯები ხაჭაპურის მომზადებისთვის</t>
  </si>
  <si>
    <t>დანახარჯები ლობიანის მომზადებისთვის</t>
  </si>
  <si>
    <t>დანახარჯები სალათების მომზადებისთვის</t>
  </si>
  <si>
    <t>დანახარჯების ატრიის დამზადებისთვის. ქათმის, საქონლის</t>
  </si>
  <si>
    <t>დანახარჯები წვნიანებისთვის, ოსპის, ტომიანი</t>
  </si>
  <si>
    <t>დანახარჯები მექსიკური კარტოფილის მომზადებისთვის</t>
  </si>
  <si>
    <t>დანახარჯები კოქტეილისთვის ალკოჰ. სასმელების ნაკრები</t>
  </si>
  <si>
    <t>დანახარჯები ნამცხვარი, ჩაი, ყავა</t>
  </si>
  <si>
    <t>ხილის ასორტი</t>
  </si>
  <si>
    <t>დანახარჯები ხილის ასორტისთვის</t>
  </si>
  <si>
    <t>ნამცხვარი, ჩაი, ყავა, გაზ. სასმელები</t>
  </si>
  <si>
    <t>ნამცხვარი, ჩაი, ყავა, გაზ, სასმელები</t>
  </si>
  <si>
    <t>შენობის დაცვა</t>
  </si>
  <si>
    <t>ხელფასები (მზარეული 2, დამლაგებელი)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</si>
</sst>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vertical="center"/>
    </xf>
    <xf numFmtId="1" fontId="4" fillId="11" borderId="1" xfId="0" applyNumberFormat="1" applyFont="1" applyFill="1" applyBorder="1"/>
    <xf numFmtId="1" fontId="9" fillId="0" borderId="1" xfId="0" applyNumberFormat="1" applyFont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opLeftCell="A37" zoomScale="110" zoomScaleNormal="110" workbookViewId="0">
      <selection activeCell="E44" sqref="E44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73"/>
      <c r="D2" s="74"/>
    </row>
    <row r="3" spans="1:15" ht="21" x14ac:dyDescent="0.4">
      <c r="B3" s="82" t="s">
        <v>74</v>
      </c>
      <c r="C3" s="81"/>
      <c r="D3" s="74"/>
      <c r="O3" s="75"/>
    </row>
    <row r="4" spans="1:15" ht="4.8" customHeight="1" x14ac:dyDescent="0.4">
      <c r="B4" s="76"/>
      <c r="C4" s="77"/>
      <c r="D4" s="78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8" customHeight="1" x14ac:dyDescent="0.35">
      <c r="B5" s="73"/>
      <c r="D5" s="74"/>
    </row>
    <row r="6" spans="1:15" ht="18" customHeight="1" x14ac:dyDescent="0.35">
      <c r="A6" s="73">
        <v>1</v>
      </c>
      <c r="B6" s="73" t="s">
        <v>40</v>
      </c>
      <c r="D6" s="74"/>
    </row>
    <row r="7" spans="1:15" ht="18" customHeight="1" x14ac:dyDescent="0.35">
      <c r="B7" s="79" t="s">
        <v>39</v>
      </c>
      <c r="C7" t="s">
        <v>57</v>
      </c>
      <c r="D7" s="74"/>
    </row>
    <row r="8" spans="1:15" ht="18" customHeight="1" x14ac:dyDescent="0.35">
      <c r="B8" s="79" t="s">
        <v>39</v>
      </c>
      <c r="C8" t="s">
        <v>41</v>
      </c>
      <c r="D8" s="74"/>
    </row>
    <row r="9" spans="1:15" ht="18" customHeight="1" x14ac:dyDescent="0.35">
      <c r="B9" s="79" t="s">
        <v>39</v>
      </c>
      <c r="C9" t="s">
        <v>58</v>
      </c>
      <c r="D9" s="74"/>
    </row>
    <row r="10" spans="1:15" ht="18" customHeight="1" x14ac:dyDescent="0.35">
      <c r="B10" s="79" t="s">
        <v>39</v>
      </c>
      <c r="C10" t="s">
        <v>45</v>
      </c>
      <c r="D10" s="74"/>
    </row>
    <row r="11" spans="1:15" ht="18" customHeight="1" x14ac:dyDescent="0.35">
      <c r="B11" s="79" t="s">
        <v>39</v>
      </c>
      <c r="C11" t="s">
        <v>59</v>
      </c>
      <c r="D11" s="74"/>
    </row>
    <row r="12" spans="1:15" ht="18" customHeight="1" x14ac:dyDescent="0.35">
      <c r="B12" s="79" t="s">
        <v>39</v>
      </c>
      <c r="C12" t="s">
        <v>75</v>
      </c>
      <c r="D12" s="74"/>
    </row>
    <row r="13" spans="1:15" ht="18" customHeight="1" x14ac:dyDescent="0.35">
      <c r="B13" s="79" t="s">
        <v>39</v>
      </c>
      <c r="C13" t="s">
        <v>48</v>
      </c>
      <c r="D13" s="74"/>
    </row>
    <row r="14" spans="1:15" ht="18" customHeight="1" x14ac:dyDescent="0.35">
      <c r="B14" s="79" t="s">
        <v>39</v>
      </c>
      <c r="C14" t="s">
        <v>52</v>
      </c>
      <c r="D14" s="74"/>
    </row>
    <row r="15" spans="1:15" ht="18" customHeight="1" x14ac:dyDescent="0.35">
      <c r="B15" s="79" t="s">
        <v>39</v>
      </c>
      <c r="C15" t="s">
        <v>53</v>
      </c>
      <c r="D15" s="74"/>
    </row>
    <row r="16" spans="1:15" ht="18" customHeight="1" x14ac:dyDescent="0.35">
      <c r="A16" s="79" t="s">
        <v>39</v>
      </c>
      <c r="B16" s="74" t="s">
        <v>60</v>
      </c>
      <c r="D16" s="74"/>
      <c r="E16" s="74"/>
      <c r="F16" s="74"/>
      <c r="G16" s="74"/>
      <c r="H16" s="74"/>
      <c r="I16" s="74"/>
      <c r="J16" s="74"/>
      <c r="K16" s="74"/>
    </row>
    <row r="17" spans="1:17" ht="18" customHeight="1" x14ac:dyDescent="0.35">
      <c r="B17" s="79"/>
      <c r="D17" s="74"/>
    </row>
    <row r="18" spans="1:17" ht="18" customHeight="1" x14ac:dyDescent="0.35">
      <c r="B18" s="79"/>
      <c r="D18" s="74"/>
    </row>
    <row r="19" spans="1:17" ht="18" customHeight="1" x14ac:dyDescent="0.3">
      <c r="B19" s="87">
        <v>1</v>
      </c>
      <c r="C19" s="84" t="s">
        <v>50</v>
      </c>
      <c r="D19" s="74"/>
    </row>
    <row r="20" spans="1:17" ht="18" customHeight="1" x14ac:dyDescent="0.3">
      <c r="B20" s="87">
        <v>2</v>
      </c>
      <c r="C20" s="83" t="s">
        <v>46</v>
      </c>
      <c r="D20" s="74"/>
    </row>
    <row r="21" spans="1:17" ht="18" customHeight="1" x14ac:dyDescent="0.3">
      <c r="B21" s="87">
        <v>3</v>
      </c>
      <c r="C21" s="85" t="s">
        <v>61</v>
      </c>
      <c r="D21" s="74"/>
    </row>
    <row r="22" spans="1:17" ht="18" customHeight="1" x14ac:dyDescent="0.35">
      <c r="B22" s="79"/>
      <c r="D22" s="74"/>
    </row>
    <row r="23" spans="1:17" ht="18" customHeight="1" x14ac:dyDescent="0.35">
      <c r="B23" s="79"/>
      <c r="D23" s="74"/>
    </row>
    <row r="24" spans="1:17" ht="18" customHeight="1" x14ac:dyDescent="0.35">
      <c r="A24" s="73">
        <v>2</v>
      </c>
      <c r="B24" s="80" t="s">
        <v>42</v>
      </c>
      <c r="D24" s="74"/>
    </row>
    <row r="25" spans="1:17" ht="18" customHeight="1" x14ac:dyDescent="0.35">
      <c r="B25" s="79" t="s">
        <v>39</v>
      </c>
      <c r="C25" t="s">
        <v>55</v>
      </c>
      <c r="D25" s="74"/>
    </row>
    <row r="26" spans="1:17" ht="18" customHeight="1" x14ac:dyDescent="0.35">
      <c r="B26" s="79"/>
      <c r="D26" s="74"/>
    </row>
    <row r="27" spans="1:17" ht="18" customHeight="1" x14ac:dyDescent="0.35">
      <c r="B27" s="79"/>
      <c r="C27" s="1" t="s">
        <v>39</v>
      </c>
      <c r="D27" s="86" t="s">
        <v>47</v>
      </c>
      <c r="Q27" s="26"/>
    </row>
    <row r="28" spans="1:17" ht="18" customHeight="1" x14ac:dyDescent="0.35">
      <c r="B28" s="79"/>
      <c r="C28" s="1" t="s">
        <v>39</v>
      </c>
      <c r="D28" s="86" t="s">
        <v>49</v>
      </c>
      <c r="Q28" s="26"/>
    </row>
    <row r="29" spans="1:17" ht="18" customHeight="1" x14ac:dyDescent="0.35">
      <c r="B29" s="79"/>
      <c r="C29" s="1" t="s">
        <v>39</v>
      </c>
      <c r="D29" s="86" t="s">
        <v>62</v>
      </c>
    </row>
    <row r="30" spans="1:17" ht="18" customHeight="1" x14ac:dyDescent="0.35">
      <c r="B30" s="79"/>
      <c r="C30" s="1" t="s">
        <v>39</v>
      </c>
      <c r="D30" s="86" t="s">
        <v>51</v>
      </c>
    </row>
    <row r="31" spans="1:17" ht="18" customHeight="1" x14ac:dyDescent="0.35">
      <c r="B31" s="79"/>
      <c r="C31" s="1"/>
      <c r="D31" s="86"/>
    </row>
    <row r="32" spans="1:17" ht="18" customHeight="1" x14ac:dyDescent="0.35">
      <c r="B32" s="73"/>
      <c r="D32" s="74"/>
    </row>
    <row r="33" spans="1:4" ht="18" customHeight="1" x14ac:dyDescent="0.35">
      <c r="A33" s="73">
        <v>3</v>
      </c>
      <c r="B33" s="73" t="s">
        <v>43</v>
      </c>
      <c r="D33" s="74"/>
    </row>
    <row r="34" spans="1:4" ht="18" customHeight="1" x14ac:dyDescent="0.35">
      <c r="B34" s="79" t="s">
        <v>39</v>
      </c>
      <c r="C34" t="s">
        <v>54</v>
      </c>
      <c r="D34" s="74"/>
    </row>
    <row r="35" spans="1:4" ht="18" customHeight="1" x14ac:dyDescent="0.35">
      <c r="B35" s="79"/>
      <c r="D35" s="74"/>
    </row>
    <row r="36" spans="1:4" ht="18" customHeight="1" x14ac:dyDescent="0.35">
      <c r="B36" s="73"/>
      <c r="C36" s="1" t="s">
        <v>39</v>
      </c>
      <c r="D36" s="74" t="s">
        <v>63</v>
      </c>
    </row>
    <row r="37" spans="1:4" ht="18" customHeight="1" x14ac:dyDescent="0.35">
      <c r="B37" s="73"/>
      <c r="C37" s="1" t="s">
        <v>39</v>
      </c>
      <c r="D37" s="74" t="s">
        <v>64</v>
      </c>
    </row>
    <row r="38" spans="1:4" ht="18" customHeight="1" x14ac:dyDescent="0.35">
      <c r="B38" s="73"/>
      <c r="C38" s="1" t="s">
        <v>39</v>
      </c>
      <c r="D38" t="s">
        <v>65</v>
      </c>
    </row>
    <row r="39" spans="1:4" ht="18" customHeight="1" x14ac:dyDescent="0.35">
      <c r="B39" s="73"/>
      <c r="C39" s="1" t="s">
        <v>39</v>
      </c>
      <c r="D39" s="74" t="s">
        <v>66</v>
      </c>
    </row>
    <row r="40" spans="1:4" ht="18" customHeight="1" x14ac:dyDescent="0.35">
      <c r="B40" s="73"/>
      <c r="C40" s="1" t="s">
        <v>39</v>
      </c>
      <c r="D40" s="74" t="s">
        <v>67</v>
      </c>
    </row>
    <row r="41" spans="1:4" ht="18" customHeight="1" x14ac:dyDescent="0.35">
      <c r="B41" s="73"/>
      <c r="C41" s="1" t="s">
        <v>39</v>
      </c>
      <c r="D41" s="86" t="s">
        <v>49</v>
      </c>
    </row>
    <row r="42" spans="1:4" ht="18" customHeight="1" x14ac:dyDescent="0.35">
      <c r="B42" s="73"/>
      <c r="C42" s="1"/>
    </row>
    <row r="43" spans="1:4" ht="31.2" customHeight="1" x14ac:dyDescent="0.3">
      <c r="B43" s="88" t="s">
        <v>39</v>
      </c>
      <c r="C43" s="89" t="s">
        <v>77</v>
      </c>
    </row>
    <row r="44" spans="1:4" ht="27.6" customHeight="1" x14ac:dyDescent="0.3">
      <c r="B44" s="88" t="s">
        <v>39</v>
      </c>
      <c r="C44" s="89" t="s">
        <v>78</v>
      </c>
    </row>
    <row r="45" spans="1:4" ht="18" customHeight="1" x14ac:dyDescent="0.35">
      <c r="B45" s="73"/>
      <c r="D45" s="74"/>
    </row>
    <row r="46" spans="1:4" ht="18" customHeight="1" x14ac:dyDescent="0.35">
      <c r="A46" s="73">
        <v>4</v>
      </c>
      <c r="B46" s="73" t="s">
        <v>44</v>
      </c>
      <c r="D46" s="74"/>
    </row>
    <row r="47" spans="1:4" ht="18" customHeight="1" x14ac:dyDescent="0.35">
      <c r="A47" s="73"/>
      <c r="B47" s="79" t="s">
        <v>39</v>
      </c>
      <c r="C47" t="s">
        <v>71</v>
      </c>
      <c r="D47" s="74"/>
    </row>
    <row r="48" spans="1:4" ht="18" customHeight="1" x14ac:dyDescent="0.35">
      <c r="A48" s="73"/>
      <c r="B48" s="73"/>
      <c r="D48" s="74"/>
    </row>
    <row r="49" spans="2:4" ht="18" customHeight="1" x14ac:dyDescent="0.35">
      <c r="C49" s="79" t="s">
        <v>39</v>
      </c>
      <c r="D49" s="74" t="s">
        <v>72</v>
      </c>
    </row>
    <row r="50" spans="2:4" ht="18" customHeight="1" x14ac:dyDescent="0.35">
      <c r="C50" s="79" t="s">
        <v>39</v>
      </c>
      <c r="D50" s="74" t="s">
        <v>70</v>
      </c>
    </row>
    <row r="51" spans="2:4" ht="18" customHeight="1" x14ac:dyDescent="0.35">
      <c r="C51" s="79" t="s">
        <v>39</v>
      </c>
      <c r="D51" s="74" t="s">
        <v>69</v>
      </c>
    </row>
    <row r="52" spans="2:4" ht="18" customHeight="1" x14ac:dyDescent="0.35">
      <c r="C52" s="79" t="s">
        <v>39</v>
      </c>
      <c r="D52" s="86" t="s">
        <v>49</v>
      </c>
    </row>
    <row r="53" spans="2:4" ht="18" customHeight="1" x14ac:dyDescent="0.35">
      <c r="B53" s="79"/>
      <c r="D53" s="74"/>
    </row>
    <row r="54" spans="2:4" ht="18" customHeight="1" x14ac:dyDescent="0.35">
      <c r="B54" s="79"/>
      <c r="C54" t="s">
        <v>56</v>
      </c>
      <c r="D54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3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Q11" sqref="Q11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104" t="s">
        <v>38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5" t="s">
        <v>18</v>
      </c>
    </row>
    <row r="2" spans="1:17" ht="24.9" customHeight="1" x14ac:dyDescent="0.3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5"/>
    </row>
    <row r="3" spans="1:17" ht="14.4" x14ac:dyDescent="0.3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7" ht="14.4" x14ac:dyDescent="0.3">
      <c r="B4" s="37"/>
      <c r="C4" s="38">
        <v>4</v>
      </c>
      <c r="D4" s="38">
        <v>5</v>
      </c>
      <c r="E4" s="38">
        <v>6</v>
      </c>
      <c r="F4" s="38">
        <v>7</v>
      </c>
      <c r="G4" s="38">
        <v>8</v>
      </c>
      <c r="H4" s="38">
        <v>9</v>
      </c>
      <c r="I4" s="38">
        <v>10</v>
      </c>
      <c r="J4" s="38">
        <v>11</v>
      </c>
      <c r="K4" s="38">
        <v>12</v>
      </c>
      <c r="L4" s="38">
        <v>1</v>
      </c>
      <c r="M4" s="38">
        <v>2</v>
      </c>
      <c r="N4" s="38">
        <v>3</v>
      </c>
      <c r="O4" s="38" t="s">
        <v>1</v>
      </c>
    </row>
    <row r="5" spans="1:17" ht="14.4" x14ac:dyDescent="0.3">
      <c r="A5" s="24" t="s">
        <v>10</v>
      </c>
      <c r="B5" s="24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ht="12.75" customHeight="1" x14ac:dyDescent="0.3">
      <c r="A6" s="36"/>
      <c r="B6" s="66" t="s">
        <v>79</v>
      </c>
      <c r="C6" s="8">
        <v>100</v>
      </c>
      <c r="D6" s="8">
        <v>110</v>
      </c>
      <c r="E6" s="92">
        <v>200</v>
      </c>
      <c r="F6" s="92">
        <v>200</v>
      </c>
      <c r="G6" s="92">
        <v>250</v>
      </c>
      <c r="H6" s="8">
        <v>150</v>
      </c>
      <c r="I6" s="8">
        <v>160</v>
      </c>
      <c r="J6" s="8">
        <v>170</v>
      </c>
      <c r="K6" s="8">
        <v>180</v>
      </c>
      <c r="L6" s="8">
        <v>190</v>
      </c>
      <c r="M6" s="8">
        <v>200</v>
      </c>
      <c r="N6" s="8">
        <v>211</v>
      </c>
      <c r="O6" s="33">
        <f>SUM(C6:N6)</f>
        <v>2121</v>
      </c>
    </row>
    <row r="7" spans="1:17" ht="12.75" customHeight="1" x14ac:dyDescent="0.3">
      <c r="A7" s="36"/>
      <c r="B7" s="66" t="s">
        <v>80</v>
      </c>
      <c r="C7" s="8">
        <v>120</v>
      </c>
      <c r="D7" s="8">
        <v>130</v>
      </c>
      <c r="E7" s="92">
        <v>200</v>
      </c>
      <c r="F7" s="92">
        <v>280</v>
      </c>
      <c r="G7" s="92">
        <v>350</v>
      </c>
      <c r="H7" s="8">
        <v>170</v>
      </c>
      <c r="I7" s="8">
        <v>180</v>
      </c>
      <c r="J7" s="8">
        <v>190</v>
      </c>
      <c r="K7" s="8">
        <v>200</v>
      </c>
      <c r="L7" s="8">
        <v>210</v>
      </c>
      <c r="M7" s="8">
        <v>220</v>
      </c>
      <c r="N7" s="8">
        <v>230</v>
      </c>
      <c r="O7" s="33">
        <f t="shared" ref="O7:O8" si="0">SUM(C7:N7)</f>
        <v>2480</v>
      </c>
    </row>
    <row r="8" spans="1:17" ht="12.75" customHeight="1" x14ac:dyDescent="0.3">
      <c r="A8" s="36"/>
      <c r="B8" s="66" t="s">
        <v>92</v>
      </c>
      <c r="C8" s="8">
        <v>130</v>
      </c>
      <c r="D8" s="8">
        <v>140</v>
      </c>
      <c r="E8" s="92">
        <v>200</v>
      </c>
      <c r="F8" s="92">
        <v>230</v>
      </c>
      <c r="G8" s="92">
        <v>270</v>
      </c>
      <c r="H8" s="8">
        <v>180</v>
      </c>
      <c r="I8" s="8">
        <v>190</v>
      </c>
      <c r="J8" s="8">
        <v>200</v>
      </c>
      <c r="K8" s="8">
        <v>210</v>
      </c>
      <c r="L8" s="8">
        <v>220</v>
      </c>
      <c r="M8" s="8">
        <v>220</v>
      </c>
      <c r="N8" s="8">
        <v>230</v>
      </c>
      <c r="O8" s="33">
        <f t="shared" si="0"/>
        <v>2420</v>
      </c>
    </row>
    <row r="9" spans="1:17" ht="12.75" customHeight="1" x14ac:dyDescent="0.3">
      <c r="A9" s="36"/>
      <c r="B9" s="66" t="s">
        <v>82</v>
      </c>
      <c r="C9" s="8">
        <v>150</v>
      </c>
      <c r="D9" s="8">
        <v>160</v>
      </c>
      <c r="E9" s="92">
        <v>200</v>
      </c>
      <c r="F9" s="92">
        <v>220</v>
      </c>
      <c r="G9" s="92">
        <v>260</v>
      </c>
      <c r="H9" s="8">
        <v>200</v>
      </c>
      <c r="I9" s="8">
        <v>210</v>
      </c>
      <c r="J9" s="8">
        <v>220</v>
      </c>
      <c r="K9" s="8">
        <v>230</v>
      </c>
      <c r="L9" s="8">
        <v>240</v>
      </c>
      <c r="M9" s="8">
        <v>240</v>
      </c>
      <c r="N9" s="8">
        <v>250</v>
      </c>
      <c r="O9" s="33">
        <f t="shared" ref="O9:O15" si="1">SUM(C9:N9)</f>
        <v>2580</v>
      </c>
    </row>
    <row r="10" spans="1:17" ht="12.75" customHeight="1" x14ac:dyDescent="0.3">
      <c r="A10" s="36"/>
      <c r="B10" s="66" t="s">
        <v>93</v>
      </c>
      <c r="C10" s="8">
        <v>130</v>
      </c>
      <c r="D10" s="8">
        <v>140</v>
      </c>
      <c r="E10" s="92">
        <v>200</v>
      </c>
      <c r="F10" s="92">
        <v>250</v>
      </c>
      <c r="G10" s="92">
        <v>300</v>
      </c>
      <c r="H10" s="8">
        <v>180</v>
      </c>
      <c r="I10" s="8">
        <v>190</v>
      </c>
      <c r="J10" s="8">
        <v>200</v>
      </c>
      <c r="K10" s="8">
        <v>210</v>
      </c>
      <c r="L10" s="8">
        <v>220</v>
      </c>
      <c r="M10" s="8">
        <v>230</v>
      </c>
      <c r="N10" s="8">
        <v>240</v>
      </c>
      <c r="O10" s="33">
        <f t="shared" si="1"/>
        <v>2490</v>
      </c>
    </row>
    <row r="11" spans="1:17" ht="12.75" customHeight="1" x14ac:dyDescent="0.3">
      <c r="A11" s="36"/>
      <c r="B11" s="66" t="s">
        <v>94</v>
      </c>
      <c r="C11" s="8">
        <v>105</v>
      </c>
      <c r="D11" s="8">
        <v>115</v>
      </c>
      <c r="E11" s="92">
        <v>170</v>
      </c>
      <c r="F11" s="92">
        <v>200</v>
      </c>
      <c r="G11" s="92">
        <v>230</v>
      </c>
      <c r="H11" s="8">
        <v>150</v>
      </c>
      <c r="I11" s="8">
        <v>160</v>
      </c>
      <c r="J11" s="8">
        <v>170</v>
      </c>
      <c r="K11" s="8">
        <v>180</v>
      </c>
      <c r="L11" s="8">
        <v>190</v>
      </c>
      <c r="M11" s="8">
        <v>200</v>
      </c>
      <c r="N11" s="8">
        <v>210</v>
      </c>
      <c r="O11" s="33">
        <f t="shared" si="1"/>
        <v>2080</v>
      </c>
    </row>
    <row r="12" spans="1:17" ht="12.75" customHeight="1" x14ac:dyDescent="0.3">
      <c r="A12" s="36"/>
      <c r="B12" s="66" t="s">
        <v>95</v>
      </c>
      <c r="C12" s="8">
        <v>150</v>
      </c>
      <c r="D12" s="8">
        <v>140</v>
      </c>
      <c r="E12" s="92">
        <v>200</v>
      </c>
      <c r="F12" s="92">
        <v>250</v>
      </c>
      <c r="G12" s="92">
        <v>300</v>
      </c>
      <c r="H12" s="8">
        <v>150</v>
      </c>
      <c r="I12" s="8">
        <v>160</v>
      </c>
      <c r="J12" s="8">
        <v>170</v>
      </c>
      <c r="K12" s="8">
        <v>180</v>
      </c>
      <c r="L12" s="8">
        <v>190</v>
      </c>
      <c r="M12" s="8">
        <v>200</v>
      </c>
      <c r="N12" s="8">
        <v>210</v>
      </c>
      <c r="O12" s="33">
        <f>SUM(C12:N12)</f>
        <v>2300</v>
      </c>
    </row>
    <row r="13" spans="1:17" ht="12.75" customHeight="1" x14ac:dyDescent="0.3">
      <c r="A13" s="36"/>
      <c r="B13" s="66" t="s">
        <v>96</v>
      </c>
      <c r="C13" s="8">
        <v>200</v>
      </c>
      <c r="D13" s="8">
        <v>220</v>
      </c>
      <c r="E13" s="92">
        <v>300</v>
      </c>
      <c r="F13" s="92">
        <v>350</v>
      </c>
      <c r="G13" s="92">
        <v>400</v>
      </c>
      <c r="H13" s="8">
        <v>300</v>
      </c>
      <c r="I13" s="8">
        <v>220</v>
      </c>
      <c r="J13" s="8">
        <v>230</v>
      </c>
      <c r="K13" s="8">
        <v>240</v>
      </c>
      <c r="L13" s="8">
        <v>250</v>
      </c>
      <c r="M13" s="8">
        <v>260</v>
      </c>
      <c r="N13" s="8">
        <v>270</v>
      </c>
      <c r="O13" s="33">
        <f>SUM(C13:N13)</f>
        <v>3240</v>
      </c>
    </row>
    <row r="14" spans="1:17" ht="12.75" customHeight="1" x14ac:dyDescent="0.3">
      <c r="A14" s="36"/>
      <c r="B14" s="66" t="s">
        <v>106</v>
      </c>
      <c r="C14" s="8">
        <v>20</v>
      </c>
      <c r="D14" s="8">
        <v>20</v>
      </c>
      <c r="E14" s="92">
        <v>30</v>
      </c>
      <c r="F14" s="92">
        <v>40</v>
      </c>
      <c r="G14" s="92">
        <v>60</v>
      </c>
      <c r="H14" s="8">
        <v>30</v>
      </c>
      <c r="I14" s="8">
        <v>20</v>
      </c>
      <c r="J14" s="8">
        <v>25</v>
      </c>
      <c r="K14" s="8">
        <v>30</v>
      </c>
      <c r="L14" s="8">
        <v>20</v>
      </c>
      <c r="M14" s="8">
        <v>20</v>
      </c>
      <c r="N14" s="8">
        <v>20</v>
      </c>
      <c r="O14" s="33">
        <f>SUM(C14:N14)</f>
        <v>335</v>
      </c>
    </row>
    <row r="15" spans="1:17" ht="12.75" customHeight="1" x14ac:dyDescent="0.3">
      <c r="A15" s="36"/>
      <c r="B15" s="66" t="s">
        <v>109</v>
      </c>
      <c r="C15" s="8">
        <v>300</v>
      </c>
      <c r="D15" s="8">
        <v>400</v>
      </c>
      <c r="E15" s="92">
        <v>520</v>
      </c>
      <c r="F15" s="92">
        <v>550</v>
      </c>
      <c r="G15" s="92">
        <v>580</v>
      </c>
      <c r="H15" s="8">
        <v>500</v>
      </c>
      <c r="I15" s="8">
        <v>500</v>
      </c>
      <c r="J15" s="8">
        <v>520</v>
      </c>
      <c r="K15" s="8">
        <v>530</v>
      </c>
      <c r="L15" s="8">
        <v>540</v>
      </c>
      <c r="M15" s="8">
        <v>550</v>
      </c>
      <c r="N15" s="8">
        <v>560</v>
      </c>
      <c r="O15" s="33">
        <f t="shared" si="1"/>
        <v>6050</v>
      </c>
    </row>
    <row r="16" spans="1:17" ht="14.4" x14ac:dyDescent="0.3">
      <c r="A16" s="24" t="s">
        <v>31</v>
      </c>
      <c r="B16" s="24"/>
      <c r="C16" s="33">
        <f t="shared" ref="C16:N16" si="2">SUM(C6:C15)</f>
        <v>1405</v>
      </c>
      <c r="D16" s="33">
        <f t="shared" si="2"/>
        <v>1575</v>
      </c>
      <c r="E16" s="33">
        <f t="shared" si="2"/>
        <v>2220</v>
      </c>
      <c r="F16" s="33">
        <f t="shared" si="2"/>
        <v>2570</v>
      </c>
      <c r="G16" s="33">
        <f t="shared" si="2"/>
        <v>3000</v>
      </c>
      <c r="H16" s="33">
        <f t="shared" si="2"/>
        <v>2010</v>
      </c>
      <c r="I16" s="33">
        <f t="shared" si="2"/>
        <v>1990</v>
      </c>
      <c r="J16" s="33">
        <f t="shared" si="2"/>
        <v>2095</v>
      </c>
      <c r="K16" s="33">
        <f t="shared" si="2"/>
        <v>2190</v>
      </c>
      <c r="L16" s="33">
        <f t="shared" si="2"/>
        <v>2270</v>
      </c>
      <c r="M16" s="33">
        <f t="shared" si="2"/>
        <v>2340</v>
      </c>
      <c r="N16" s="33">
        <f t="shared" si="2"/>
        <v>2431</v>
      </c>
      <c r="O16" s="33">
        <f>SUM(O6:O15)</f>
        <v>26096</v>
      </c>
      <c r="Q16" s="9"/>
    </row>
    <row r="17" spans="1:15" ht="4.5" customHeight="1" x14ac:dyDescent="0.3">
      <c r="O17" s="27"/>
    </row>
    <row r="18" spans="1:15" ht="14.4" x14ac:dyDescent="0.3">
      <c r="A18" s="28" t="s">
        <v>26</v>
      </c>
      <c r="B18" s="28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8"/>
    </row>
    <row r="19" spans="1:15" ht="12.75" customHeight="1" x14ac:dyDescent="0.3">
      <c r="A19" s="36"/>
      <c r="B19" s="66" t="s">
        <v>79</v>
      </c>
      <c r="C19" s="8">
        <v>100</v>
      </c>
      <c r="D19" s="8">
        <v>110</v>
      </c>
      <c r="E19" s="92">
        <v>200</v>
      </c>
      <c r="F19" s="92">
        <v>200</v>
      </c>
      <c r="G19" s="92">
        <v>250</v>
      </c>
      <c r="H19" s="8">
        <v>150</v>
      </c>
      <c r="I19" s="8">
        <v>160</v>
      </c>
      <c r="J19" s="8">
        <v>170</v>
      </c>
      <c r="K19" s="8">
        <v>180</v>
      </c>
      <c r="L19" s="8">
        <v>190</v>
      </c>
      <c r="M19" s="8">
        <v>200</v>
      </c>
      <c r="N19" s="8">
        <v>211</v>
      </c>
      <c r="O19" s="33">
        <f>SUM(C19:N19)</f>
        <v>2121</v>
      </c>
    </row>
    <row r="20" spans="1:15" ht="12.75" customHeight="1" x14ac:dyDescent="0.3">
      <c r="A20" s="36"/>
      <c r="B20" s="66" t="s">
        <v>80</v>
      </c>
      <c r="C20" s="8">
        <v>120</v>
      </c>
      <c r="D20" s="8">
        <v>130</v>
      </c>
      <c r="E20" s="92">
        <v>200</v>
      </c>
      <c r="F20" s="92">
        <v>280</v>
      </c>
      <c r="G20" s="92">
        <v>350</v>
      </c>
      <c r="H20" s="8">
        <v>170</v>
      </c>
      <c r="I20" s="8">
        <v>180</v>
      </c>
      <c r="J20" s="8">
        <v>190</v>
      </c>
      <c r="K20" s="8">
        <v>200</v>
      </c>
      <c r="L20" s="8">
        <v>210</v>
      </c>
      <c r="M20" s="8">
        <v>220</v>
      </c>
      <c r="N20" s="8">
        <v>230</v>
      </c>
      <c r="O20" s="33">
        <f t="shared" ref="O20:O24" si="3">SUM(C20:N20)</f>
        <v>2480</v>
      </c>
    </row>
    <row r="21" spans="1:15" ht="12.75" customHeight="1" x14ac:dyDescent="0.3">
      <c r="A21" s="36"/>
      <c r="B21" s="66" t="s">
        <v>81</v>
      </c>
      <c r="C21" s="8">
        <v>130</v>
      </c>
      <c r="D21" s="8">
        <v>140</v>
      </c>
      <c r="E21" s="92">
        <v>200</v>
      </c>
      <c r="F21" s="92">
        <v>230</v>
      </c>
      <c r="G21" s="92">
        <v>270</v>
      </c>
      <c r="H21" s="8">
        <v>180</v>
      </c>
      <c r="I21" s="8">
        <v>190</v>
      </c>
      <c r="J21" s="8">
        <v>200</v>
      </c>
      <c r="K21" s="8">
        <v>210</v>
      </c>
      <c r="L21" s="8">
        <v>220</v>
      </c>
      <c r="M21" s="8">
        <v>220</v>
      </c>
      <c r="N21" s="8">
        <v>230</v>
      </c>
      <c r="O21" s="33">
        <f t="shared" si="3"/>
        <v>2420</v>
      </c>
    </row>
    <row r="22" spans="1:15" ht="12.75" customHeight="1" x14ac:dyDescent="0.3">
      <c r="A22" s="36"/>
      <c r="B22" s="66" t="s">
        <v>82</v>
      </c>
      <c r="C22" s="8">
        <v>150</v>
      </c>
      <c r="D22" s="8">
        <v>160</v>
      </c>
      <c r="E22" s="92">
        <v>200</v>
      </c>
      <c r="F22" s="92">
        <v>220</v>
      </c>
      <c r="G22" s="92">
        <v>260</v>
      </c>
      <c r="H22" s="8">
        <v>200</v>
      </c>
      <c r="I22" s="8">
        <v>210</v>
      </c>
      <c r="J22" s="8">
        <v>220</v>
      </c>
      <c r="K22" s="8">
        <v>230</v>
      </c>
      <c r="L22" s="8">
        <v>240</v>
      </c>
      <c r="M22" s="8">
        <v>240</v>
      </c>
      <c r="N22" s="8">
        <v>250</v>
      </c>
      <c r="O22" s="33">
        <f t="shared" si="3"/>
        <v>2580</v>
      </c>
    </row>
    <row r="23" spans="1:15" ht="12.75" customHeight="1" x14ac:dyDescent="0.3">
      <c r="A23" s="36"/>
      <c r="B23" s="66" t="s">
        <v>93</v>
      </c>
      <c r="C23" s="8">
        <v>130</v>
      </c>
      <c r="D23" s="8">
        <v>140</v>
      </c>
      <c r="E23" s="92">
        <v>200</v>
      </c>
      <c r="F23" s="92">
        <v>250</v>
      </c>
      <c r="G23" s="92">
        <v>300</v>
      </c>
      <c r="H23" s="8">
        <v>180</v>
      </c>
      <c r="I23" s="8">
        <v>190</v>
      </c>
      <c r="J23" s="8">
        <v>200</v>
      </c>
      <c r="K23" s="8">
        <v>210</v>
      </c>
      <c r="L23" s="8">
        <v>220</v>
      </c>
      <c r="M23" s="8">
        <v>230</v>
      </c>
      <c r="N23" s="8">
        <v>240</v>
      </c>
      <c r="O23" s="33">
        <f t="shared" si="3"/>
        <v>2490</v>
      </c>
    </row>
    <row r="24" spans="1:15" ht="12.75" customHeight="1" x14ac:dyDescent="0.3">
      <c r="A24" s="36"/>
      <c r="B24" s="66" t="s">
        <v>94</v>
      </c>
      <c r="C24" s="8">
        <v>105</v>
      </c>
      <c r="D24" s="8">
        <v>115</v>
      </c>
      <c r="E24" s="92">
        <v>170</v>
      </c>
      <c r="F24" s="92">
        <v>200</v>
      </c>
      <c r="G24" s="92">
        <v>230</v>
      </c>
      <c r="H24" s="8">
        <v>150</v>
      </c>
      <c r="I24" s="8">
        <v>160</v>
      </c>
      <c r="J24" s="8">
        <v>170</v>
      </c>
      <c r="K24" s="8">
        <v>180</v>
      </c>
      <c r="L24" s="8">
        <v>190</v>
      </c>
      <c r="M24" s="8">
        <v>200</v>
      </c>
      <c r="N24" s="8">
        <v>210</v>
      </c>
      <c r="O24" s="33">
        <f t="shared" si="3"/>
        <v>2080</v>
      </c>
    </row>
    <row r="25" spans="1:15" ht="12.75" customHeight="1" x14ac:dyDescent="0.3">
      <c r="A25" s="36"/>
      <c r="B25" s="66" t="s">
        <v>95</v>
      </c>
      <c r="C25" s="8">
        <v>150</v>
      </c>
      <c r="D25" s="8">
        <v>140</v>
      </c>
      <c r="E25" s="92">
        <v>200</v>
      </c>
      <c r="F25" s="92">
        <v>250</v>
      </c>
      <c r="G25" s="92">
        <v>300</v>
      </c>
      <c r="H25" s="8">
        <v>150</v>
      </c>
      <c r="I25" s="8">
        <v>160</v>
      </c>
      <c r="J25" s="8">
        <v>170</v>
      </c>
      <c r="K25" s="8">
        <v>180</v>
      </c>
      <c r="L25" s="8">
        <v>190</v>
      </c>
      <c r="M25" s="8">
        <v>200</v>
      </c>
      <c r="N25" s="8">
        <v>210</v>
      </c>
      <c r="O25" s="33">
        <f>SUM(C25:N25)</f>
        <v>2300</v>
      </c>
    </row>
    <row r="26" spans="1:15" ht="12.75" customHeight="1" x14ac:dyDescent="0.3">
      <c r="A26" s="36"/>
      <c r="B26" s="66" t="s">
        <v>96</v>
      </c>
      <c r="C26" s="8">
        <v>200</v>
      </c>
      <c r="D26" s="8">
        <v>220</v>
      </c>
      <c r="E26" s="92">
        <v>300</v>
      </c>
      <c r="F26" s="92">
        <v>350</v>
      </c>
      <c r="G26" s="92">
        <v>400</v>
      </c>
      <c r="H26" s="8">
        <v>300</v>
      </c>
      <c r="I26" s="8">
        <v>220</v>
      </c>
      <c r="J26" s="8">
        <v>230</v>
      </c>
      <c r="K26" s="8">
        <v>240</v>
      </c>
      <c r="L26" s="8">
        <v>250</v>
      </c>
      <c r="M26" s="8">
        <v>260</v>
      </c>
      <c r="N26" s="8">
        <v>270</v>
      </c>
      <c r="O26" s="33">
        <f>SUM(C26:N26)</f>
        <v>3240</v>
      </c>
    </row>
    <row r="27" spans="1:15" ht="12.75" customHeight="1" x14ac:dyDescent="0.3">
      <c r="A27" s="36"/>
      <c r="B27" s="66" t="s">
        <v>106</v>
      </c>
      <c r="C27" s="8">
        <v>20</v>
      </c>
      <c r="D27" s="8">
        <v>20</v>
      </c>
      <c r="E27" s="92">
        <v>30</v>
      </c>
      <c r="F27" s="92">
        <v>40</v>
      </c>
      <c r="G27" s="92">
        <v>60</v>
      </c>
      <c r="H27" s="8">
        <v>30</v>
      </c>
      <c r="I27" s="8">
        <v>20</v>
      </c>
      <c r="J27" s="8">
        <v>25</v>
      </c>
      <c r="K27" s="8">
        <v>30</v>
      </c>
      <c r="L27" s="8">
        <v>20</v>
      </c>
      <c r="M27" s="8">
        <v>20</v>
      </c>
      <c r="N27" s="8">
        <v>20</v>
      </c>
      <c r="O27" s="33">
        <v>335</v>
      </c>
    </row>
    <row r="28" spans="1:15" ht="12.75" customHeight="1" x14ac:dyDescent="0.3">
      <c r="A28" s="36"/>
      <c r="B28" s="66" t="s">
        <v>108</v>
      </c>
      <c r="C28" s="8">
        <v>300</v>
      </c>
      <c r="D28" s="8">
        <v>400</v>
      </c>
      <c r="E28" s="92">
        <v>520</v>
      </c>
      <c r="F28" s="92">
        <v>550</v>
      </c>
      <c r="G28" s="92">
        <v>580</v>
      </c>
      <c r="H28" s="8">
        <v>500</v>
      </c>
      <c r="I28" s="8">
        <v>500</v>
      </c>
      <c r="J28" s="8">
        <v>520</v>
      </c>
      <c r="K28" s="8">
        <v>530</v>
      </c>
      <c r="L28" s="8">
        <v>540</v>
      </c>
      <c r="M28" s="8">
        <v>550</v>
      </c>
      <c r="N28" s="8">
        <v>560</v>
      </c>
      <c r="O28" s="33">
        <f t="shared" ref="O28" si="4">SUM(C28:N28)</f>
        <v>6050</v>
      </c>
    </row>
    <row r="29" spans="1:15" ht="14.4" x14ac:dyDescent="0.3">
      <c r="A29" s="28" t="s">
        <v>30</v>
      </c>
      <c r="B29" s="28"/>
      <c r="C29" s="32">
        <f t="shared" ref="C29:N29" si="5">SUM(C19:C28)</f>
        <v>1405</v>
      </c>
      <c r="D29" s="32">
        <f t="shared" si="5"/>
        <v>1575</v>
      </c>
      <c r="E29" s="32">
        <f t="shared" si="5"/>
        <v>2220</v>
      </c>
      <c r="F29" s="32">
        <f t="shared" si="5"/>
        <v>2570</v>
      </c>
      <c r="G29" s="32">
        <f t="shared" si="5"/>
        <v>3000</v>
      </c>
      <c r="H29" s="32">
        <f t="shared" si="5"/>
        <v>2010</v>
      </c>
      <c r="I29" s="32">
        <f t="shared" si="5"/>
        <v>1990</v>
      </c>
      <c r="J29" s="32">
        <f t="shared" si="5"/>
        <v>2095</v>
      </c>
      <c r="K29" s="32">
        <f t="shared" si="5"/>
        <v>2190</v>
      </c>
      <c r="L29" s="32">
        <f t="shared" si="5"/>
        <v>2270</v>
      </c>
      <c r="M29" s="32">
        <f t="shared" si="5"/>
        <v>2340</v>
      </c>
      <c r="N29" s="32">
        <f t="shared" si="5"/>
        <v>2431</v>
      </c>
      <c r="O29" s="32">
        <f>SUM(O19:O28)</f>
        <v>26096</v>
      </c>
    </row>
    <row r="30" spans="1:15" x14ac:dyDescent="0.3">
      <c r="G30" s="16"/>
    </row>
  </sheetData>
  <mergeCells count="5">
    <mergeCell ref="C18:O18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55"/>
  <sheetViews>
    <sheetView zoomScale="110" zoomScaleNormal="110" workbookViewId="0">
      <pane xSplit="4" ySplit="5" topLeftCell="E42" activePane="bottomRight" state="frozen"/>
      <selection pane="topRight" activeCell="D1" sqref="D1"/>
      <selection pane="bottomLeft" activeCell="A6" sqref="A6"/>
      <selection pane="bottomRight" activeCell="G40" sqref="G40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104" t="s">
        <v>38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5"/>
    </row>
    <row r="2" spans="1:18" ht="24.9" customHeight="1" x14ac:dyDescent="0.3">
      <c r="A2" s="110" t="s">
        <v>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5"/>
    </row>
    <row r="3" spans="1:18" ht="15" customHeight="1" x14ac:dyDescent="0.3">
      <c r="A3" s="113" t="s">
        <v>20</v>
      </c>
      <c r="B3" s="113"/>
      <c r="C3" s="57"/>
      <c r="D3" s="108"/>
      <c r="E3" s="114" t="s">
        <v>0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18" x14ac:dyDescent="0.3">
      <c r="B4" s="35"/>
      <c r="C4" s="11"/>
      <c r="D4" s="109"/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</v>
      </c>
      <c r="O4" s="17">
        <v>2</v>
      </c>
      <c r="P4" s="17">
        <v>3</v>
      </c>
      <c r="Q4" s="13" t="s">
        <v>1</v>
      </c>
    </row>
    <row r="5" spans="1:18" ht="34.200000000000003" customHeight="1" x14ac:dyDescent="0.3">
      <c r="A5" s="10" t="s">
        <v>11</v>
      </c>
      <c r="B5" s="10"/>
      <c r="C5" s="71" t="s">
        <v>37</v>
      </c>
      <c r="D5" s="10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8" x14ac:dyDescent="0.3">
      <c r="A6" s="36"/>
      <c r="B6" s="66" t="s">
        <v>79</v>
      </c>
      <c r="C6" s="43">
        <v>7</v>
      </c>
      <c r="D6" s="109"/>
      <c r="E6" s="15">
        <f>$C$6*'წარმოების - გაყიდვების პროგნოზი'!C6</f>
        <v>700</v>
      </c>
      <c r="F6" s="15">
        <f>$C$6*'წარმოების - გაყიდვების პროგნოზი'!D6</f>
        <v>770</v>
      </c>
      <c r="G6" s="15">
        <f>$C$6*'წარმოების - გაყიდვების პროგნოზი'!E6</f>
        <v>1400</v>
      </c>
      <c r="H6" s="15">
        <f>$C$6*'წარმოების - გაყიდვების პროგნოზი'!F6</f>
        <v>1400</v>
      </c>
      <c r="I6" s="15">
        <f>$C$6*'წარმოების - გაყიდვების პროგნოზი'!G6</f>
        <v>1750</v>
      </c>
      <c r="J6" s="15">
        <f>$C$6*'წარმოების - გაყიდვების პროგნოზი'!H6</f>
        <v>1050</v>
      </c>
      <c r="K6" s="15">
        <f>$C$6*'წარმოების - გაყიდვების პროგნოზი'!I6</f>
        <v>1120</v>
      </c>
      <c r="L6" s="15">
        <f>$C$6*'წარმოების - გაყიდვების პროგნოზი'!J6</f>
        <v>1190</v>
      </c>
      <c r="M6" s="15">
        <f>$C$6*'წარმოების - გაყიდვების პროგნოზი'!K6</f>
        <v>1260</v>
      </c>
      <c r="N6" s="15">
        <f>$C$6*'წარმოების - გაყიდვების პროგნოზი'!L6</f>
        <v>1330</v>
      </c>
      <c r="O6" s="15">
        <f>$C$6*'წარმოების - გაყიდვების პროგნოზი'!M6</f>
        <v>1400</v>
      </c>
      <c r="P6" s="15">
        <f>$C$6*'წარმოების - გაყიდვების პროგნოზი'!N6</f>
        <v>1477</v>
      </c>
      <c r="Q6" s="21">
        <f>SUM(E6:P6)</f>
        <v>14847</v>
      </c>
    </row>
    <row r="7" spans="1:18" x14ac:dyDescent="0.3">
      <c r="A7" s="36"/>
      <c r="B7" s="66" t="s">
        <v>80</v>
      </c>
      <c r="C7" s="43">
        <v>6</v>
      </c>
      <c r="D7" s="109"/>
      <c r="E7" s="15">
        <f>$C$7*'წარმოების - გაყიდვების პროგნოზი'!C7</f>
        <v>720</v>
      </c>
      <c r="F7" s="15">
        <f>$C$7*'წარმოების - გაყიდვების პროგნოზი'!D7</f>
        <v>780</v>
      </c>
      <c r="G7" s="15">
        <f>$C$7*'წარმოების - გაყიდვების პროგნოზი'!E7</f>
        <v>1200</v>
      </c>
      <c r="H7" s="15">
        <f>$C$7*'წარმოების - გაყიდვების პროგნოზი'!F7</f>
        <v>1680</v>
      </c>
      <c r="I7" s="15">
        <f>$C$7*'წარმოების - გაყიდვების პროგნოზი'!G7</f>
        <v>2100</v>
      </c>
      <c r="J7" s="15">
        <f>$C$7*'წარმოების - გაყიდვების პროგნოზი'!H7</f>
        <v>1020</v>
      </c>
      <c r="K7" s="15">
        <f>$C$7*'წარმოების - გაყიდვების პროგნოზი'!I7</f>
        <v>1080</v>
      </c>
      <c r="L7" s="15">
        <f>$C$7*'წარმოების - გაყიდვების პროგნოზი'!J7</f>
        <v>1140</v>
      </c>
      <c r="M7" s="15">
        <f>$C$7*'წარმოების - გაყიდვების პროგნოზი'!K7</f>
        <v>1200</v>
      </c>
      <c r="N7" s="15">
        <f>$C$7*'წარმოების - გაყიდვების პროგნოზი'!L7</f>
        <v>1260</v>
      </c>
      <c r="O7" s="15">
        <f>$C$7*'წარმოების - გაყიდვების პროგნოზი'!M7</f>
        <v>1320</v>
      </c>
      <c r="P7" s="15">
        <f>$C$7*'წარმოების - გაყიდვების პროგნოზი'!N7</f>
        <v>1380</v>
      </c>
      <c r="Q7" s="21">
        <f t="shared" ref="Q7:Q15" si="0">SUM(E7:P7)</f>
        <v>14880</v>
      </c>
    </row>
    <row r="8" spans="1:18" x14ac:dyDescent="0.3">
      <c r="A8" s="36"/>
      <c r="B8" s="66" t="s">
        <v>81</v>
      </c>
      <c r="C8" s="43">
        <v>5</v>
      </c>
      <c r="D8" s="109"/>
      <c r="E8" s="15">
        <f>$C$8*'წარმოების - გაყიდვების პროგნოზი'!C8</f>
        <v>650</v>
      </c>
      <c r="F8" s="15">
        <f>$C$8*'წარმოების - გაყიდვების პროგნოზი'!D8</f>
        <v>700</v>
      </c>
      <c r="G8" s="15">
        <f>$C$8*'წარმოების - გაყიდვების პროგნოზი'!E8</f>
        <v>1000</v>
      </c>
      <c r="H8" s="15">
        <f>$C$8*'წარმოების - გაყიდვების პროგნოზი'!F8</f>
        <v>1150</v>
      </c>
      <c r="I8" s="15">
        <f>$C$8*'წარმოების - გაყიდვების პროგნოზი'!G8</f>
        <v>1350</v>
      </c>
      <c r="J8" s="15">
        <f>$C$8*'წარმოების - გაყიდვების პროგნოზი'!H8</f>
        <v>900</v>
      </c>
      <c r="K8" s="15">
        <f>$C$8*'წარმოების - გაყიდვების პროგნოზი'!I8</f>
        <v>950</v>
      </c>
      <c r="L8" s="15">
        <f>$C$8*'წარმოების - გაყიდვების პროგნოზი'!J8</f>
        <v>1000</v>
      </c>
      <c r="M8" s="15">
        <f>$C$8*'წარმოების - გაყიდვების პროგნოზი'!K8</f>
        <v>1050</v>
      </c>
      <c r="N8" s="15">
        <f>$C$8*'წარმოების - გაყიდვების პროგნოზი'!L8</f>
        <v>1100</v>
      </c>
      <c r="O8" s="15">
        <f>$C$8*'წარმოების - გაყიდვების პროგნოზი'!M8</f>
        <v>1100</v>
      </c>
      <c r="P8" s="15">
        <f>$C$8*'წარმოების - გაყიდვების პროგნოზი'!N8</f>
        <v>1150</v>
      </c>
      <c r="Q8" s="21">
        <f t="shared" si="0"/>
        <v>12100</v>
      </c>
    </row>
    <row r="9" spans="1:18" x14ac:dyDescent="0.3">
      <c r="A9" s="36"/>
      <c r="B9" s="66" t="s">
        <v>82</v>
      </c>
      <c r="C9" s="43">
        <v>6</v>
      </c>
      <c r="D9" s="109"/>
      <c r="E9" s="15">
        <f>$C$9*'წარმოების - გაყიდვების პროგნოზი'!C9</f>
        <v>900</v>
      </c>
      <c r="F9" s="15">
        <f>$C$9*'წარმოების - გაყიდვების პროგნოზი'!D9</f>
        <v>960</v>
      </c>
      <c r="G9" s="15">
        <f>$C$9*'წარმოების - გაყიდვების პროგნოზი'!E9</f>
        <v>1200</v>
      </c>
      <c r="H9" s="15">
        <f>$C$9*'წარმოების - გაყიდვების პროგნოზი'!F9</f>
        <v>1320</v>
      </c>
      <c r="I9" s="15">
        <f>$C$9*'წარმოების - გაყიდვების პროგნოზი'!G9</f>
        <v>1560</v>
      </c>
      <c r="J9" s="15">
        <f>$C$9*'წარმოების - გაყიდვების პროგნოზი'!H9</f>
        <v>1200</v>
      </c>
      <c r="K9" s="15">
        <f>$C$9*'წარმოების - გაყიდვების პროგნოზი'!I9</f>
        <v>1260</v>
      </c>
      <c r="L9" s="15">
        <f>$C$9*'წარმოების - გაყიდვების პროგნოზი'!J9</f>
        <v>1320</v>
      </c>
      <c r="M9" s="15">
        <f>$C$9*'წარმოების - გაყიდვების პროგნოზი'!K9</f>
        <v>1380</v>
      </c>
      <c r="N9" s="15">
        <f>$C$9*'წარმოების - გაყიდვების პროგნოზი'!L9</f>
        <v>1440</v>
      </c>
      <c r="O9" s="15">
        <f>$C$9*'წარმოების - გაყიდვების პროგნოზი'!M9</f>
        <v>1440</v>
      </c>
      <c r="P9" s="15">
        <f>$C$9*'წარმოების - გაყიდვების პროგნოზი'!N9</f>
        <v>1500</v>
      </c>
      <c r="Q9" s="21">
        <f t="shared" si="0"/>
        <v>15480</v>
      </c>
    </row>
    <row r="10" spans="1:18" x14ac:dyDescent="0.3">
      <c r="A10" s="36"/>
      <c r="B10" s="66" t="s">
        <v>93</v>
      </c>
      <c r="C10" s="43">
        <v>7</v>
      </c>
      <c r="D10" s="109"/>
      <c r="E10" s="15">
        <f>$C$6*'წარმოების - გაყიდვების პროგნოზი'!C10</f>
        <v>910</v>
      </c>
      <c r="F10" s="15">
        <f>$C$6*'წარმოების - გაყიდვების პროგნოზი'!D10</f>
        <v>980</v>
      </c>
      <c r="G10" s="15">
        <f>$C$6*'წარმოების - გაყიდვების პროგნოზი'!E10</f>
        <v>1400</v>
      </c>
      <c r="H10" s="15">
        <f>$C$6*'წარმოების - გაყიდვების პროგნოზი'!F10</f>
        <v>1750</v>
      </c>
      <c r="I10" s="15">
        <f>$C$6*'წარმოების - გაყიდვების პროგნოზი'!G10</f>
        <v>2100</v>
      </c>
      <c r="J10" s="15">
        <f>$C$6*'წარმოების - გაყიდვების პროგნოზი'!H10</f>
        <v>1260</v>
      </c>
      <c r="K10" s="15">
        <f>$C$6*'წარმოების - გაყიდვების პროგნოზი'!I10</f>
        <v>1330</v>
      </c>
      <c r="L10" s="15">
        <f>$C$6*'წარმოების - გაყიდვების პროგნოზი'!J10</f>
        <v>1400</v>
      </c>
      <c r="M10" s="15">
        <f>$C$6*'წარმოების - გაყიდვების პროგნოზი'!K10</f>
        <v>1470</v>
      </c>
      <c r="N10" s="15">
        <f>$C$6*'წარმოების - გაყიდვების პროგნოზი'!L10</f>
        <v>1540</v>
      </c>
      <c r="O10" s="15">
        <f>$C$6*'წარმოების - გაყიდვების პროგნოზი'!M10</f>
        <v>1610</v>
      </c>
      <c r="P10" s="15">
        <f>$C$6*'წარმოების - გაყიდვების პროგნოზი'!N10</f>
        <v>1680</v>
      </c>
      <c r="Q10" s="21">
        <f>SUM(E10:P10)</f>
        <v>17430</v>
      </c>
    </row>
    <row r="11" spans="1:18" x14ac:dyDescent="0.3">
      <c r="A11" s="36"/>
      <c r="B11" s="66" t="s">
        <v>94</v>
      </c>
      <c r="C11" s="43">
        <v>5</v>
      </c>
      <c r="D11" s="109"/>
      <c r="E11" s="15">
        <f>$C$7*'წარმოების - გაყიდვების პროგნოზი'!C11</f>
        <v>630</v>
      </c>
      <c r="F11" s="15">
        <f>$C$7*'წარმოების - გაყიდვების პროგნოზი'!D11</f>
        <v>690</v>
      </c>
      <c r="G11" s="15">
        <f>$C$7*'წარმოების - გაყიდვების პროგნოზი'!E11</f>
        <v>1020</v>
      </c>
      <c r="H11" s="15">
        <f>$C$7*'წარმოების - გაყიდვების პროგნოზი'!F11</f>
        <v>1200</v>
      </c>
      <c r="I11" s="15">
        <f>$C$7*'წარმოების - გაყიდვების პროგნოზი'!G11</f>
        <v>1380</v>
      </c>
      <c r="J11" s="15">
        <f>$C$7*'წარმოების - გაყიდვების პროგნოზი'!H11</f>
        <v>900</v>
      </c>
      <c r="K11" s="15">
        <f>$C$7*'წარმოების - გაყიდვების პროგნოზი'!I11</f>
        <v>960</v>
      </c>
      <c r="L11" s="15">
        <f>$C$7*'წარმოების - გაყიდვების პროგნოზი'!J11</f>
        <v>1020</v>
      </c>
      <c r="M11" s="15">
        <f>$C$7*'წარმოების - გაყიდვების პროგნოზი'!K11</f>
        <v>1080</v>
      </c>
      <c r="N11" s="15">
        <f>$C$7*'წარმოების - გაყიდვების პროგნოზი'!L11</f>
        <v>1140</v>
      </c>
      <c r="O11" s="15">
        <f>$C$7*'წარმოების - გაყიდვების პროგნოზი'!M11</f>
        <v>1200</v>
      </c>
      <c r="P11" s="15">
        <f>$C$7*'წარმოების - გაყიდვების პროგნოზი'!N11</f>
        <v>1260</v>
      </c>
      <c r="Q11" s="21">
        <f>SUM(E11:P11)</f>
        <v>12480</v>
      </c>
    </row>
    <row r="12" spans="1:18" x14ac:dyDescent="0.3">
      <c r="A12" s="36"/>
      <c r="B12" s="66" t="s">
        <v>95</v>
      </c>
      <c r="C12" s="43">
        <v>4</v>
      </c>
      <c r="D12" s="109"/>
      <c r="E12" s="15">
        <f>$C$8*'წარმოების - გაყიდვების პროგნოზი'!C12</f>
        <v>750</v>
      </c>
      <c r="F12" s="15">
        <f>$C$8*'წარმოების - გაყიდვების პროგნოზი'!D12</f>
        <v>700</v>
      </c>
      <c r="G12" s="15">
        <f>$C$8*'წარმოების - გაყიდვების პროგნოზი'!E12</f>
        <v>1000</v>
      </c>
      <c r="H12" s="15">
        <f>$C$8*'წარმოების - გაყიდვების პროგნოზი'!F12</f>
        <v>1250</v>
      </c>
      <c r="I12" s="15">
        <f>$C$8*'წარმოების - გაყიდვების პროგნოზი'!G12</f>
        <v>1500</v>
      </c>
      <c r="J12" s="15">
        <f>$C$8*'წარმოების - გაყიდვების პროგნოზი'!H12</f>
        <v>750</v>
      </c>
      <c r="K12" s="15">
        <f>$C$8*'წარმოების - გაყიდვების პროგნოზი'!I12</f>
        <v>800</v>
      </c>
      <c r="L12" s="15">
        <f>$C$8*'წარმოების - გაყიდვების პროგნოზი'!J12</f>
        <v>850</v>
      </c>
      <c r="M12" s="15">
        <f>$C$8*'წარმოების - გაყიდვების პროგნოზი'!K12</f>
        <v>900</v>
      </c>
      <c r="N12" s="15">
        <f>$C$8*'წარმოების - გაყიდვების პროგნოზი'!L12</f>
        <v>950</v>
      </c>
      <c r="O12" s="15">
        <f>$C$8*'წარმოების - გაყიდვების პროგნოზი'!M12</f>
        <v>1000</v>
      </c>
      <c r="P12" s="15">
        <f>$C$8*'წარმოების - გაყიდვების პროგნოზი'!N12</f>
        <v>1050</v>
      </c>
      <c r="Q12" s="21">
        <f>SUM(E12:P12)</f>
        <v>11500</v>
      </c>
    </row>
    <row r="13" spans="1:18" x14ac:dyDescent="0.3">
      <c r="A13" s="36"/>
      <c r="B13" s="66" t="s">
        <v>96</v>
      </c>
      <c r="C13" s="43">
        <v>8</v>
      </c>
      <c r="D13" s="109"/>
      <c r="E13" s="15">
        <f>$C$9*'წარმოების - გაყიდვების პროგნოზი'!C13</f>
        <v>1200</v>
      </c>
      <c r="F13" s="15">
        <f>$C$9*'წარმოების - გაყიდვების პროგნოზი'!D13</f>
        <v>1320</v>
      </c>
      <c r="G13" s="15">
        <f>$C$9*'წარმოების - გაყიდვების პროგნოზი'!E13</f>
        <v>1800</v>
      </c>
      <c r="H13" s="15">
        <f>$C$9*'წარმოების - გაყიდვების პროგნოზი'!F13</f>
        <v>2100</v>
      </c>
      <c r="I13" s="15">
        <f>$C$9*'წარმოების - გაყიდვების პროგნოზი'!G13</f>
        <v>2400</v>
      </c>
      <c r="J13" s="15">
        <f>$C$9*'წარმოების - გაყიდვების პროგნოზი'!H13</f>
        <v>1800</v>
      </c>
      <c r="K13" s="15">
        <f>$C$9*'წარმოების - გაყიდვების პროგნოზი'!I13</f>
        <v>1320</v>
      </c>
      <c r="L13" s="15">
        <f>$C$9*'წარმოების - გაყიდვების პროგნოზი'!J13</f>
        <v>1380</v>
      </c>
      <c r="M13" s="15">
        <f>$C$9*'წარმოების - გაყიდვების პროგნოზი'!K13</f>
        <v>1440</v>
      </c>
      <c r="N13" s="15">
        <f>$C$9*'წარმოების - გაყიდვების პროგნოზი'!L13</f>
        <v>1500</v>
      </c>
      <c r="O13" s="15">
        <f>$C$9*'წარმოების - გაყიდვების პროგნოზი'!M13</f>
        <v>1560</v>
      </c>
      <c r="P13" s="15">
        <f>$C$9*'წარმოების - გაყიდვების პროგნოზი'!N13</f>
        <v>1620</v>
      </c>
      <c r="Q13" s="21">
        <f>SUM(E13:P13)</f>
        <v>19440</v>
      </c>
    </row>
    <row r="14" spans="1:18" x14ac:dyDescent="0.3">
      <c r="A14" s="36"/>
      <c r="B14" s="66" t="s">
        <v>106</v>
      </c>
      <c r="C14" s="43">
        <v>10</v>
      </c>
      <c r="D14" s="109"/>
      <c r="E14" s="15">
        <f>$C$9*'წარმოების - გაყიდვების პროგნოზი'!C14</f>
        <v>120</v>
      </c>
      <c r="F14" s="15">
        <f>$C$9*'წარმოების - გაყიდვების პროგნოზი'!D14</f>
        <v>120</v>
      </c>
      <c r="G14" s="15">
        <f>$C$9*'წარმოების - გაყიდვების პროგნოზი'!E14</f>
        <v>180</v>
      </c>
      <c r="H14" s="15">
        <f>$C$9*'წარმოების - გაყიდვების პროგნოზი'!F14</f>
        <v>240</v>
      </c>
      <c r="I14" s="15">
        <f>$C$9*'წარმოების - გაყიდვების პროგნოზი'!G14</f>
        <v>360</v>
      </c>
      <c r="J14" s="15">
        <f>$C$9*'წარმოების - გაყიდვების პროგნოზი'!H14</f>
        <v>180</v>
      </c>
      <c r="K14" s="15">
        <f>$C$9*'წარმოების - გაყიდვების პროგნოზი'!I14</f>
        <v>120</v>
      </c>
      <c r="L14" s="15">
        <f>$C$9*'წარმოების - გაყიდვების პროგნოზი'!J14</f>
        <v>150</v>
      </c>
      <c r="M14" s="15">
        <f>$C$9*'წარმოების - გაყიდვების პროგნოზი'!K14</f>
        <v>180</v>
      </c>
      <c r="N14" s="15">
        <f>$C$9*'წარმოების - გაყიდვების პროგნოზი'!L14</f>
        <v>120</v>
      </c>
      <c r="O14" s="15">
        <f>$C$9*'წარმოების - გაყიდვების პროგნოზი'!M14</f>
        <v>120</v>
      </c>
      <c r="P14" s="15">
        <f>$C$9*'წარმოების - გაყიდვების პროგნოზი'!N14</f>
        <v>120</v>
      </c>
      <c r="Q14" s="21">
        <f>SUM(E14:P14)</f>
        <v>2010</v>
      </c>
    </row>
    <row r="15" spans="1:18" x14ac:dyDescent="0.3">
      <c r="A15" s="36"/>
      <c r="B15" s="66" t="s">
        <v>83</v>
      </c>
      <c r="C15" s="43">
        <v>8</v>
      </c>
      <c r="D15" s="109"/>
      <c r="E15" s="15">
        <f>$C$15*'წარმოების - გაყიდვების პროგნოზი'!C15</f>
        <v>2400</v>
      </c>
      <c r="F15" s="15">
        <f>$C$15*'წარმოების - გაყიდვების პროგნოზი'!D15</f>
        <v>3200</v>
      </c>
      <c r="G15" s="15">
        <f>$C$15*'წარმოების - გაყიდვების პროგნოზი'!E15</f>
        <v>4160</v>
      </c>
      <c r="H15" s="15">
        <f>$C$15*'წარმოების - გაყიდვების პროგნოზი'!F15</f>
        <v>4400</v>
      </c>
      <c r="I15" s="15">
        <f>$C$15*'წარმოების - გაყიდვების პროგნოზი'!G15</f>
        <v>4640</v>
      </c>
      <c r="J15" s="15">
        <f>$C$15*'წარმოების - გაყიდვების პროგნოზი'!H15</f>
        <v>4000</v>
      </c>
      <c r="K15" s="15">
        <f>$C$15*'წარმოების - გაყიდვების პროგნოზი'!I15</f>
        <v>4000</v>
      </c>
      <c r="L15" s="15">
        <f>$C$15*'წარმოების - გაყიდვების პროგნოზი'!J15</f>
        <v>4160</v>
      </c>
      <c r="M15" s="15">
        <f>$C$15*'წარმოების - გაყიდვების პროგნოზი'!K15</f>
        <v>4240</v>
      </c>
      <c r="N15" s="15">
        <f>$C$15*'წარმოების - გაყიდვების პროგნოზი'!L15</f>
        <v>4320</v>
      </c>
      <c r="O15" s="15">
        <f>$C$15*'წარმოების - გაყიდვების პროგნოზი'!M15</f>
        <v>4400</v>
      </c>
      <c r="P15" s="15">
        <f>$C$15*'წარმოების - გაყიდვების პროგნოზი'!N15</f>
        <v>4480</v>
      </c>
      <c r="Q15" s="21">
        <f t="shared" si="0"/>
        <v>48400</v>
      </c>
    </row>
    <row r="16" spans="1:18" x14ac:dyDescent="0.3">
      <c r="A16" s="10" t="s">
        <v>12</v>
      </c>
      <c r="B16" s="10"/>
      <c r="C16" s="42"/>
      <c r="D16" s="109"/>
      <c r="E16" s="21">
        <f>SUM(E6:E15)</f>
        <v>8980</v>
      </c>
      <c r="F16" s="21">
        <f t="shared" ref="F16:P16" si="1">SUM(F6:F15)</f>
        <v>10220</v>
      </c>
      <c r="G16" s="21">
        <f t="shared" si="1"/>
        <v>14360</v>
      </c>
      <c r="H16" s="21">
        <f t="shared" si="1"/>
        <v>16490</v>
      </c>
      <c r="I16" s="21">
        <f t="shared" si="1"/>
        <v>19140</v>
      </c>
      <c r="J16" s="21">
        <f t="shared" si="1"/>
        <v>13060</v>
      </c>
      <c r="K16" s="21">
        <f t="shared" si="1"/>
        <v>12940</v>
      </c>
      <c r="L16" s="21">
        <f t="shared" si="1"/>
        <v>13610</v>
      </c>
      <c r="M16" s="21">
        <f t="shared" si="1"/>
        <v>14200</v>
      </c>
      <c r="N16" s="21">
        <f t="shared" si="1"/>
        <v>14700</v>
      </c>
      <c r="O16" s="21">
        <f t="shared" si="1"/>
        <v>15150</v>
      </c>
      <c r="P16" s="21">
        <f t="shared" si="1"/>
        <v>15717</v>
      </c>
      <c r="Q16" s="21">
        <f>SUM(E16:P16)</f>
        <v>168567</v>
      </c>
    </row>
    <row r="17" spans="1:18" ht="12.75" customHeight="1" x14ac:dyDescent="0.3">
      <c r="B17" s="12"/>
      <c r="C17" s="44"/>
      <c r="D17" s="10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8" ht="37.799999999999997" customHeight="1" x14ac:dyDescent="0.3">
      <c r="A18" s="52" t="s">
        <v>9</v>
      </c>
      <c r="B18" s="52"/>
      <c r="C18" s="72" t="s">
        <v>68</v>
      </c>
      <c r="D18" s="109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spans="1:18" x14ac:dyDescent="0.3">
      <c r="A19" s="36"/>
      <c r="B19" s="66" t="s">
        <v>97</v>
      </c>
      <c r="C19" s="43">
        <v>4</v>
      </c>
      <c r="D19" s="109"/>
      <c r="E19" s="15">
        <f>$C$19*'წარმოების - გაყიდვების პროგნოზი'!C19</f>
        <v>400</v>
      </c>
      <c r="F19" s="15">
        <f>$C$19*'წარმოების - გაყიდვების პროგნოზი'!D19</f>
        <v>440</v>
      </c>
      <c r="G19" s="15">
        <f>$C$19*'წარმოების - გაყიდვების პროგნოზი'!E19</f>
        <v>800</v>
      </c>
      <c r="H19" s="15">
        <f>$C$19*'წარმოების - გაყიდვების პროგნოზი'!F19</f>
        <v>800</v>
      </c>
      <c r="I19" s="15">
        <f>$C$19*'წარმოების - გაყიდვების პროგნოზი'!G19</f>
        <v>1000</v>
      </c>
      <c r="J19" s="15">
        <f>$C$19*'წარმოების - გაყიდვების პროგნოზი'!H19</f>
        <v>600</v>
      </c>
      <c r="K19" s="15">
        <f>$C$19*'წარმოების - გაყიდვების პროგნოზი'!I19</f>
        <v>640</v>
      </c>
      <c r="L19" s="15">
        <f>$C$19*'წარმოების - გაყიდვების პროგნოზი'!J19</f>
        <v>680</v>
      </c>
      <c r="M19" s="15">
        <f>$C$19*'წარმოების - გაყიდვების პროგნოზი'!K19</f>
        <v>720</v>
      </c>
      <c r="N19" s="15">
        <f>$C$19*'წარმოების - გაყიდვების პროგნოზი'!L19</f>
        <v>760</v>
      </c>
      <c r="O19" s="15">
        <f>$C$19*'წარმოების - გაყიდვების პროგნოზი'!M19</f>
        <v>800</v>
      </c>
      <c r="P19" s="15">
        <f>$C$19*'წარმოების - გაყიდვების პროგნოზი'!N19</f>
        <v>844</v>
      </c>
      <c r="Q19" s="53">
        <f>SUM(E19:P19)</f>
        <v>8484</v>
      </c>
    </row>
    <row r="20" spans="1:18" x14ac:dyDescent="0.3">
      <c r="A20" s="36"/>
      <c r="B20" s="66" t="s">
        <v>98</v>
      </c>
      <c r="C20" s="43">
        <v>3</v>
      </c>
      <c r="D20" s="109"/>
      <c r="E20" s="15">
        <f>$C$20*'წარმოების - გაყიდვების პროგნოზი'!C20</f>
        <v>360</v>
      </c>
      <c r="F20" s="15">
        <f>$C$20*'წარმოების - გაყიდვების პროგნოზი'!D20</f>
        <v>390</v>
      </c>
      <c r="G20" s="15">
        <f>$C$20*'წარმოების - გაყიდვების პროგნოზი'!E20</f>
        <v>600</v>
      </c>
      <c r="H20" s="15">
        <f>$C$20*'წარმოების - გაყიდვების პროგნოზი'!F20</f>
        <v>840</v>
      </c>
      <c r="I20" s="15">
        <f>$C$20*'წარმოების - გაყიდვების პროგნოზი'!G20</f>
        <v>1050</v>
      </c>
      <c r="J20" s="15">
        <f>$C$20*'წარმოების - გაყიდვების პროგნოზი'!H20</f>
        <v>510</v>
      </c>
      <c r="K20" s="15">
        <f>$C$20*'წარმოების - გაყიდვების პროგნოზი'!I20</f>
        <v>540</v>
      </c>
      <c r="L20" s="15">
        <f>$C$20*'წარმოების - გაყიდვების პროგნოზი'!J20</f>
        <v>570</v>
      </c>
      <c r="M20" s="15">
        <f>$C$20*'წარმოების - გაყიდვების პროგნოზი'!K20</f>
        <v>600</v>
      </c>
      <c r="N20" s="15">
        <f>$C$20*'წარმოების - გაყიდვების პროგნოზი'!L20</f>
        <v>630</v>
      </c>
      <c r="O20" s="15">
        <f>$C$20*'წარმოების - გაყიდვების პროგნოზი'!M20</f>
        <v>660</v>
      </c>
      <c r="P20" s="15">
        <f>$C$20*'წარმოების - გაყიდვების პროგნოზი'!N20</f>
        <v>690</v>
      </c>
      <c r="Q20" s="53">
        <f t="shared" ref="Q20:Q21" si="2">SUM(E20:P20)</f>
        <v>7440</v>
      </c>
    </row>
    <row r="21" spans="1:18" x14ac:dyDescent="0.3">
      <c r="A21" s="36"/>
      <c r="B21" s="66" t="s">
        <v>99</v>
      </c>
      <c r="C21" s="43">
        <v>3</v>
      </c>
      <c r="D21" s="109"/>
      <c r="E21" s="15">
        <f>$C$21*'წარმოების - გაყიდვების პროგნოზი'!C21</f>
        <v>390</v>
      </c>
      <c r="F21" s="15">
        <f>$C$21*'წარმოების - გაყიდვების პროგნოზი'!D21</f>
        <v>420</v>
      </c>
      <c r="G21" s="15">
        <f>$C$21*'წარმოების - გაყიდვების პროგნოზი'!E21</f>
        <v>600</v>
      </c>
      <c r="H21" s="15">
        <f>$C$21*'წარმოების - გაყიდვების პროგნოზი'!F21</f>
        <v>690</v>
      </c>
      <c r="I21" s="15">
        <f>$C$21*'წარმოების - გაყიდვების პროგნოზი'!G21</f>
        <v>810</v>
      </c>
      <c r="J21" s="15">
        <f>$C$21*'წარმოების - გაყიდვების პროგნოზი'!H21</f>
        <v>540</v>
      </c>
      <c r="K21" s="15">
        <f>$C$21*'წარმოების - გაყიდვების პროგნოზი'!I21</f>
        <v>570</v>
      </c>
      <c r="L21" s="15">
        <f>$C$21*'წარმოების - გაყიდვების პროგნოზი'!J21</f>
        <v>600</v>
      </c>
      <c r="M21" s="15">
        <f>$C$21*'წარმოების - გაყიდვების პროგნოზი'!K21</f>
        <v>630</v>
      </c>
      <c r="N21" s="15">
        <f>$C$21*'წარმოების - გაყიდვების პროგნოზი'!L21</f>
        <v>660</v>
      </c>
      <c r="O21" s="15">
        <f>$C$21*'წარმოების - გაყიდვების პროგნოზი'!M21</f>
        <v>660</v>
      </c>
      <c r="P21" s="15">
        <f>$C$21*'წარმოების - გაყიდვების პროგნოზი'!N21</f>
        <v>690</v>
      </c>
      <c r="Q21" s="53">
        <f t="shared" si="2"/>
        <v>7260</v>
      </c>
    </row>
    <row r="22" spans="1:18" x14ac:dyDescent="0.3">
      <c r="A22" s="36"/>
      <c r="B22" s="66" t="s">
        <v>100</v>
      </c>
      <c r="C22" s="43">
        <v>4</v>
      </c>
      <c r="D22" s="109"/>
      <c r="E22" s="15">
        <f>$C$22*'წარმოების - გაყიდვების პროგნოზი'!C22</f>
        <v>600</v>
      </c>
      <c r="F22" s="15">
        <f>$C$22*'წარმოების - გაყიდვების პროგნოზი'!D22</f>
        <v>640</v>
      </c>
      <c r="G22" s="15">
        <f>$C$22*'წარმოების - გაყიდვების პროგნოზი'!E22</f>
        <v>800</v>
      </c>
      <c r="H22" s="15">
        <f>$C$22*'წარმოების - გაყიდვების პროგნოზი'!F22</f>
        <v>880</v>
      </c>
      <c r="I22" s="15">
        <f>$C$22*'წარმოების - გაყიდვების პროგნოზი'!G22</f>
        <v>1040</v>
      </c>
      <c r="J22" s="15">
        <f>$C$22*'წარმოების - გაყიდვების პროგნოზი'!H22</f>
        <v>800</v>
      </c>
      <c r="K22" s="15">
        <f>$C$22*'წარმოების - გაყიდვების პროგნოზი'!I22</f>
        <v>840</v>
      </c>
      <c r="L22" s="15">
        <f>$C$22*'წარმოების - გაყიდვების პროგნოზი'!J22</f>
        <v>880</v>
      </c>
      <c r="M22" s="15">
        <f>$C$22*'წარმოების - გაყიდვების პროგნოზი'!K22</f>
        <v>920</v>
      </c>
      <c r="N22" s="15">
        <f>$C$22*'წარმოების - გაყიდვების პროგნოზი'!L22</f>
        <v>960</v>
      </c>
      <c r="O22" s="15">
        <f>$C$22*'წარმოების - გაყიდვების პროგნოზი'!M22</f>
        <v>960</v>
      </c>
      <c r="P22" s="15">
        <f>$C$22*'წარმოების - გაყიდვების პროგნოზი'!N22</f>
        <v>1000</v>
      </c>
      <c r="Q22" s="53">
        <f t="shared" ref="Q22:Q28" si="3">SUM(E22:P22)</f>
        <v>10320</v>
      </c>
    </row>
    <row r="23" spans="1:18" x14ac:dyDescent="0.3">
      <c r="A23" s="36"/>
      <c r="B23" s="66" t="s">
        <v>101</v>
      </c>
      <c r="C23" s="43">
        <v>4</v>
      </c>
      <c r="D23" s="109"/>
      <c r="E23" s="15">
        <f>$C$19*'წარმოების - გაყიდვების პროგნოზი'!C23</f>
        <v>520</v>
      </c>
      <c r="F23" s="15">
        <f>$C$19*'წარმოების - გაყიდვების პროგნოზი'!D23</f>
        <v>560</v>
      </c>
      <c r="G23" s="15">
        <f>$C$19*'წარმოების - გაყიდვების პროგნოზი'!E23</f>
        <v>800</v>
      </c>
      <c r="H23" s="15">
        <f>$C$19*'წარმოების - გაყიდვების პროგნოზი'!F23</f>
        <v>1000</v>
      </c>
      <c r="I23" s="15">
        <f>$C$19*'წარმოების - გაყიდვების პროგნოზი'!G23</f>
        <v>1200</v>
      </c>
      <c r="J23" s="15">
        <f>$C$19*'წარმოების - გაყიდვების პროგნოზი'!H23</f>
        <v>720</v>
      </c>
      <c r="K23" s="15">
        <f>$C$19*'წარმოების - გაყიდვების პროგნოზი'!I23</f>
        <v>760</v>
      </c>
      <c r="L23" s="15">
        <f>$C$19*'წარმოების - გაყიდვების პროგნოზი'!J23</f>
        <v>800</v>
      </c>
      <c r="M23" s="15">
        <f>$C$19*'წარმოების - გაყიდვების პროგნოზი'!K23</f>
        <v>840</v>
      </c>
      <c r="N23" s="15">
        <f>$C$19*'წარმოების - გაყიდვების პროგნოზი'!L23</f>
        <v>880</v>
      </c>
      <c r="O23" s="15">
        <f>$C$19*'წარმოების - გაყიდვების პროგნოზი'!M23</f>
        <v>920</v>
      </c>
      <c r="P23" s="15">
        <f>$C$19*'წარმოების - გაყიდვების პროგნოზი'!N23</f>
        <v>960</v>
      </c>
      <c r="Q23" s="53">
        <f>SUM(E23:P23)</f>
        <v>9960</v>
      </c>
    </row>
    <row r="24" spans="1:18" x14ac:dyDescent="0.3">
      <c r="A24" s="36"/>
      <c r="B24" s="66" t="s">
        <v>102</v>
      </c>
      <c r="C24" s="43">
        <v>2</v>
      </c>
      <c r="D24" s="109"/>
      <c r="E24" s="15">
        <f>$C$20*'წარმოების - გაყიდვების პროგნოზი'!C24</f>
        <v>315</v>
      </c>
      <c r="F24" s="15">
        <f>$C$20*'წარმოების - გაყიდვების პროგნოზი'!D24</f>
        <v>345</v>
      </c>
      <c r="G24" s="15">
        <f>$C$20*'წარმოების - გაყიდვების პროგნოზი'!E24</f>
        <v>510</v>
      </c>
      <c r="H24" s="15">
        <f>$C$20*'წარმოების - გაყიდვების პროგნოზი'!F24</f>
        <v>600</v>
      </c>
      <c r="I24" s="15">
        <f>$C$20*'წარმოების - გაყიდვების პროგნოზი'!G24</f>
        <v>690</v>
      </c>
      <c r="J24" s="15">
        <f>$C$20*'წარმოების - გაყიდვების პროგნოზი'!H24</f>
        <v>450</v>
      </c>
      <c r="K24" s="15">
        <f>$C$20*'წარმოების - გაყიდვების პროგნოზი'!I24</f>
        <v>480</v>
      </c>
      <c r="L24" s="15">
        <f>$C$20*'წარმოების - გაყიდვების პროგნოზი'!J24</f>
        <v>510</v>
      </c>
      <c r="M24" s="15">
        <f>$C$20*'წარმოების - გაყიდვების პროგნოზი'!K24</f>
        <v>540</v>
      </c>
      <c r="N24" s="15">
        <f>$C$20*'წარმოების - გაყიდვების პროგნოზი'!L24</f>
        <v>570</v>
      </c>
      <c r="O24" s="15">
        <f>$C$20*'წარმოების - გაყიდვების პროგნოზი'!M24</f>
        <v>600</v>
      </c>
      <c r="P24" s="15">
        <f>$C$20*'წარმოების - გაყიდვების პროგნოზი'!N24</f>
        <v>630</v>
      </c>
      <c r="Q24" s="53">
        <f>SUM(E24:P24)</f>
        <v>6240</v>
      </c>
    </row>
    <row r="25" spans="1:18" x14ac:dyDescent="0.3">
      <c r="A25" s="36"/>
      <c r="B25" s="66" t="s">
        <v>103</v>
      </c>
      <c r="C25" s="43">
        <v>2</v>
      </c>
      <c r="D25" s="109"/>
      <c r="E25" s="15">
        <f>$C$21*'წარმოების - გაყიდვების პროგნოზი'!C25</f>
        <v>450</v>
      </c>
      <c r="F25" s="15">
        <f>$C$21*'წარმოების - გაყიდვების პროგნოზი'!D25</f>
        <v>420</v>
      </c>
      <c r="G25" s="15">
        <f>$C$21*'წარმოების - გაყიდვების პროგნოზი'!E25</f>
        <v>600</v>
      </c>
      <c r="H25" s="15">
        <f>$C$21*'წარმოების - გაყიდვების პროგნოზი'!F25</f>
        <v>750</v>
      </c>
      <c r="I25" s="15">
        <f>$C$21*'წარმოების - გაყიდვების პროგნოზი'!G25</f>
        <v>900</v>
      </c>
      <c r="J25" s="15">
        <f>$C$21*'წარმოების - გაყიდვების პროგნოზი'!H25</f>
        <v>450</v>
      </c>
      <c r="K25" s="15">
        <f>$C$21*'წარმოების - გაყიდვების პროგნოზი'!I25</f>
        <v>480</v>
      </c>
      <c r="L25" s="15">
        <f>$C$21*'წარმოების - გაყიდვების პროგნოზი'!J25</f>
        <v>510</v>
      </c>
      <c r="M25" s="15">
        <f>$C$21*'წარმოების - გაყიდვების პროგნოზი'!K25</f>
        <v>540</v>
      </c>
      <c r="N25" s="15">
        <f>$C$21*'წარმოების - გაყიდვების პროგნოზი'!L25</f>
        <v>570</v>
      </c>
      <c r="O25" s="15">
        <f>$C$21*'წარმოების - გაყიდვების პროგნოზი'!M25</f>
        <v>600</v>
      </c>
      <c r="P25" s="15">
        <f>$C$21*'წარმოების - გაყიდვების პროგნოზი'!N25</f>
        <v>630</v>
      </c>
      <c r="Q25" s="53">
        <f>SUM(E25:P25)</f>
        <v>6900</v>
      </c>
    </row>
    <row r="26" spans="1:18" x14ac:dyDescent="0.3">
      <c r="A26" s="36"/>
      <c r="B26" s="66" t="s">
        <v>104</v>
      </c>
      <c r="C26" s="43">
        <v>6</v>
      </c>
      <c r="D26" s="109"/>
      <c r="E26" s="15">
        <f>$C$22*'წარმოების - გაყიდვების პროგნოზი'!C26</f>
        <v>800</v>
      </c>
      <c r="F26" s="15">
        <f>$C$22*'წარმოების - გაყიდვების პროგნოზი'!D26</f>
        <v>880</v>
      </c>
      <c r="G26" s="15">
        <f>$C$22*'წარმოების - გაყიდვების პროგნოზი'!E26</f>
        <v>1200</v>
      </c>
      <c r="H26" s="15">
        <f>$C$22*'წარმოების - გაყიდვების პროგნოზი'!F26</f>
        <v>1400</v>
      </c>
      <c r="I26" s="15">
        <f>$C$22*'წარმოების - გაყიდვების პროგნოზი'!G26</f>
        <v>1600</v>
      </c>
      <c r="J26" s="15">
        <f>$C$22*'წარმოების - გაყიდვების პროგნოზი'!H26</f>
        <v>1200</v>
      </c>
      <c r="K26" s="15">
        <f>$C$22*'წარმოების - გაყიდვების პროგნოზი'!I26</f>
        <v>880</v>
      </c>
      <c r="L26" s="15">
        <f>$C$22*'წარმოების - გაყიდვების პროგნოზი'!J26</f>
        <v>920</v>
      </c>
      <c r="M26" s="15">
        <f>$C$22*'წარმოების - გაყიდვების პროგნოზი'!K26</f>
        <v>960</v>
      </c>
      <c r="N26" s="15">
        <f>$C$22*'წარმოების - გაყიდვების პროგნოზი'!L26</f>
        <v>1000</v>
      </c>
      <c r="O26" s="15">
        <f>$C$22*'წარმოების - გაყიდვების პროგნოზი'!M26</f>
        <v>1040</v>
      </c>
      <c r="P26" s="15">
        <f>$C$22*'წარმოების - გაყიდვების პროგნოზი'!N26</f>
        <v>1080</v>
      </c>
      <c r="Q26" s="53">
        <f>SUM(E26:P26)</f>
        <v>12960</v>
      </c>
    </row>
    <row r="27" spans="1:18" x14ac:dyDescent="0.3">
      <c r="A27" s="36"/>
      <c r="B27" s="66" t="s">
        <v>107</v>
      </c>
      <c r="C27" s="43">
        <v>6</v>
      </c>
      <c r="D27" s="109"/>
      <c r="E27" s="15">
        <f>$C$22*'წარმოების - გაყიდვების პროგნოზი'!C27</f>
        <v>80</v>
      </c>
      <c r="F27" s="15">
        <f>$C$22*'წარმოების - გაყიდვების პროგნოზი'!D27</f>
        <v>80</v>
      </c>
      <c r="G27" s="15">
        <f>$C$22*'წარმოების - გაყიდვების პროგნოზი'!E27</f>
        <v>120</v>
      </c>
      <c r="H27" s="15">
        <f>$C$22*'წარმოების - გაყიდვების პროგნოზი'!F27</f>
        <v>160</v>
      </c>
      <c r="I27" s="15">
        <f>$C$22*'წარმოების - გაყიდვების პროგნოზი'!G27</f>
        <v>240</v>
      </c>
      <c r="J27" s="15">
        <f>$C$22*'წარმოების - გაყიდვების პროგნოზი'!H27</f>
        <v>120</v>
      </c>
      <c r="K27" s="15">
        <f>$C$22*'წარმოების - გაყიდვების პროგნოზი'!I27</f>
        <v>80</v>
      </c>
      <c r="L27" s="15">
        <f>$C$22*'წარმოების - გაყიდვების პროგნოზი'!J27</f>
        <v>100</v>
      </c>
      <c r="M27" s="15">
        <f>$C$22*'წარმოების - გაყიდვების პროგნოზი'!K27</f>
        <v>120</v>
      </c>
      <c r="N27" s="15">
        <f>$C$22*'წარმოების - გაყიდვების პროგნოზი'!L27</f>
        <v>80</v>
      </c>
      <c r="O27" s="15">
        <f>$C$22*'წარმოების - გაყიდვების პროგნოზი'!M27</f>
        <v>80</v>
      </c>
      <c r="P27" s="15">
        <f>$C$22*'წარმოების - გაყიდვების პროგნოზი'!N27</f>
        <v>80</v>
      </c>
      <c r="Q27" s="53">
        <f>SUM(E27:P27)</f>
        <v>1340</v>
      </c>
    </row>
    <row r="28" spans="1:18" x14ac:dyDescent="0.3">
      <c r="A28" s="36"/>
      <c r="B28" s="66" t="s">
        <v>105</v>
      </c>
      <c r="C28" s="43">
        <v>5</v>
      </c>
      <c r="D28" s="109"/>
      <c r="E28" s="15">
        <f>$C$28*'წარმოების - გაყიდვების პროგნოზი'!C28</f>
        <v>1500</v>
      </c>
      <c r="F28" s="15">
        <f>$C$28*'წარმოების - გაყიდვების პროგნოზი'!D28</f>
        <v>2000</v>
      </c>
      <c r="G28" s="15">
        <f>$C$28*'წარმოების - გაყიდვების პროგნოზი'!E28</f>
        <v>2600</v>
      </c>
      <c r="H28" s="15">
        <f>$C$28*'წარმოების - გაყიდვების პროგნოზი'!F28</f>
        <v>2750</v>
      </c>
      <c r="I28" s="15">
        <f>$C$28*'წარმოების - გაყიდვების პროგნოზი'!G28</f>
        <v>2900</v>
      </c>
      <c r="J28" s="15">
        <f>$C$28*'წარმოების - გაყიდვების პროგნოზი'!H28</f>
        <v>2500</v>
      </c>
      <c r="K28" s="15">
        <f>$C$28*'წარმოების - გაყიდვების პროგნოზი'!I28</f>
        <v>2500</v>
      </c>
      <c r="L28" s="15">
        <f>$C$28*'წარმოების - გაყიდვების პროგნოზი'!J28</f>
        <v>2600</v>
      </c>
      <c r="M28" s="15">
        <f>$C$28*'წარმოების - გაყიდვების პროგნოზი'!K28</f>
        <v>2650</v>
      </c>
      <c r="N28" s="15">
        <f>$C$28*'წარმოების - გაყიდვების პროგნოზი'!L28</f>
        <v>2700</v>
      </c>
      <c r="O28" s="15">
        <f>$C$28*'წარმოების - გაყიდვების პროგნოზი'!M28</f>
        <v>2750</v>
      </c>
      <c r="P28" s="15">
        <f>$C$28*'წარმოების - გაყიდვების პროგნოზი'!N28</f>
        <v>2800</v>
      </c>
      <c r="Q28" s="53">
        <f t="shared" si="3"/>
        <v>30250</v>
      </c>
    </row>
    <row r="29" spans="1:18" ht="18" customHeight="1" x14ac:dyDescent="0.3">
      <c r="A29" s="55" t="s">
        <v>13</v>
      </c>
      <c r="B29" s="52"/>
      <c r="C29" s="54"/>
      <c r="D29" s="109"/>
      <c r="E29" s="53">
        <f>SUM(E19:E28)</f>
        <v>5415</v>
      </c>
      <c r="F29" s="53">
        <f t="shared" ref="F29:P29" si="4">SUM(F19:F28)</f>
        <v>6175</v>
      </c>
      <c r="G29" s="53">
        <f t="shared" si="4"/>
        <v>8630</v>
      </c>
      <c r="H29" s="53">
        <f t="shared" si="4"/>
        <v>9870</v>
      </c>
      <c r="I29" s="53">
        <f t="shared" si="4"/>
        <v>11430</v>
      </c>
      <c r="J29" s="53">
        <f t="shared" si="4"/>
        <v>7890</v>
      </c>
      <c r="K29" s="53">
        <f t="shared" si="4"/>
        <v>7770</v>
      </c>
      <c r="L29" s="53">
        <f t="shared" si="4"/>
        <v>8170</v>
      </c>
      <c r="M29" s="53">
        <f t="shared" si="4"/>
        <v>8520</v>
      </c>
      <c r="N29" s="53">
        <f t="shared" si="4"/>
        <v>8810</v>
      </c>
      <c r="O29" s="53">
        <f t="shared" si="4"/>
        <v>9070</v>
      </c>
      <c r="P29" s="53">
        <f t="shared" si="4"/>
        <v>9404</v>
      </c>
      <c r="Q29" s="53">
        <f t="shared" ref="Q29" si="5">SUM(Q19:Q28)</f>
        <v>101154</v>
      </c>
      <c r="R29" s="9"/>
    </row>
    <row r="30" spans="1:18" ht="12.75" customHeight="1" x14ac:dyDescent="0.3">
      <c r="B30" s="14"/>
      <c r="C30" s="14"/>
      <c r="D30" s="109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8" x14ac:dyDescent="0.3">
      <c r="A31" s="19" t="s">
        <v>25</v>
      </c>
      <c r="B31" s="19"/>
      <c r="C31" s="19"/>
      <c r="D31" s="109"/>
      <c r="E31" s="18">
        <f>E16-E29</f>
        <v>3565</v>
      </c>
      <c r="F31" s="18">
        <f t="shared" ref="F31:Q31" si="6">F16-F29</f>
        <v>4045</v>
      </c>
      <c r="G31" s="18">
        <f t="shared" si="6"/>
        <v>5730</v>
      </c>
      <c r="H31" s="18">
        <f t="shared" si="6"/>
        <v>6620</v>
      </c>
      <c r="I31" s="18">
        <f t="shared" si="6"/>
        <v>7710</v>
      </c>
      <c r="J31" s="18">
        <f t="shared" si="6"/>
        <v>5170</v>
      </c>
      <c r="K31" s="18">
        <f t="shared" si="6"/>
        <v>5170</v>
      </c>
      <c r="L31" s="18">
        <f t="shared" si="6"/>
        <v>5440</v>
      </c>
      <c r="M31" s="18">
        <f t="shared" si="6"/>
        <v>5680</v>
      </c>
      <c r="N31" s="18">
        <f t="shared" si="6"/>
        <v>5890</v>
      </c>
      <c r="O31" s="18">
        <f t="shared" si="6"/>
        <v>6080</v>
      </c>
      <c r="P31" s="18">
        <f t="shared" si="6"/>
        <v>6313</v>
      </c>
      <c r="Q31" s="18">
        <f t="shared" si="6"/>
        <v>67413</v>
      </c>
    </row>
    <row r="32" spans="1:18" ht="14.25" customHeight="1" x14ac:dyDescent="0.3">
      <c r="A32" s="36"/>
      <c r="B32" s="14"/>
      <c r="C32" s="14"/>
      <c r="D32" s="109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</row>
    <row r="33" spans="1:18" x14ac:dyDescent="0.3">
      <c r="A33" s="36"/>
      <c r="B33" s="52" t="s">
        <v>23</v>
      </c>
      <c r="C33" s="52"/>
      <c r="D33" s="109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8" x14ac:dyDescent="0.3">
      <c r="A34" s="36"/>
      <c r="B34" s="90" t="s">
        <v>84</v>
      </c>
      <c r="C34" s="7"/>
      <c r="D34" s="109"/>
      <c r="E34" s="93">
        <v>0</v>
      </c>
      <c r="F34" s="91">
        <v>2414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53">
        <f>SUM(E34:P34)</f>
        <v>2414</v>
      </c>
    </row>
    <row r="35" spans="1:18" x14ac:dyDescent="0.3">
      <c r="A35" s="36"/>
      <c r="B35" s="90" t="s">
        <v>85</v>
      </c>
      <c r="C35" s="7"/>
      <c r="D35" s="109"/>
      <c r="E35" s="93">
        <v>0</v>
      </c>
      <c r="F35" s="91">
        <v>1034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53">
        <f t="shared" ref="Q35:Q43" si="7">SUM(E35:P35)</f>
        <v>1034</v>
      </c>
    </row>
    <row r="36" spans="1:18" x14ac:dyDescent="0.3">
      <c r="A36" s="36"/>
      <c r="B36" s="90" t="s">
        <v>86</v>
      </c>
      <c r="C36" s="7"/>
      <c r="D36" s="109"/>
      <c r="E36" s="93">
        <v>0</v>
      </c>
      <c r="F36" s="91">
        <v>862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53">
        <f t="shared" si="7"/>
        <v>862</v>
      </c>
      <c r="R36" s="9"/>
    </row>
    <row r="37" spans="1:18" x14ac:dyDescent="0.3">
      <c r="A37" s="36"/>
      <c r="B37" s="90" t="s">
        <v>87</v>
      </c>
      <c r="C37" s="7"/>
      <c r="D37" s="109"/>
      <c r="E37" s="93">
        <v>3250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53">
        <v>3250</v>
      </c>
      <c r="R37" s="9"/>
    </row>
    <row r="38" spans="1:18" x14ac:dyDescent="0.3">
      <c r="A38" s="36"/>
      <c r="B38" s="90" t="s">
        <v>88</v>
      </c>
      <c r="C38" s="7"/>
      <c r="D38" s="109"/>
      <c r="E38" s="91">
        <v>520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53">
        <v>520</v>
      </c>
      <c r="R38" s="9"/>
    </row>
    <row r="39" spans="1:18" x14ac:dyDescent="0.3">
      <c r="A39" s="36"/>
      <c r="B39" s="90" t="s">
        <v>89</v>
      </c>
      <c r="C39" s="7"/>
      <c r="D39" s="109"/>
      <c r="E39" s="91">
        <v>60</v>
      </c>
      <c r="F39" s="15">
        <v>60</v>
      </c>
      <c r="G39" s="15">
        <v>60</v>
      </c>
      <c r="H39" s="15">
        <v>60</v>
      </c>
      <c r="I39" s="15">
        <v>60</v>
      </c>
      <c r="J39" s="15">
        <v>60</v>
      </c>
      <c r="K39" s="15">
        <v>60</v>
      </c>
      <c r="L39" s="15">
        <v>60</v>
      </c>
      <c r="M39" s="15">
        <v>60</v>
      </c>
      <c r="N39" s="15">
        <v>60</v>
      </c>
      <c r="O39" s="15">
        <v>60</v>
      </c>
      <c r="P39" s="15">
        <v>60</v>
      </c>
      <c r="Q39" s="53">
        <v>720</v>
      </c>
      <c r="R39" s="9"/>
    </row>
    <row r="40" spans="1:18" x14ac:dyDescent="0.3">
      <c r="A40" s="36"/>
      <c r="B40" s="90" t="s">
        <v>111</v>
      </c>
      <c r="C40" s="7"/>
      <c r="D40" s="109"/>
      <c r="E40" s="91">
        <v>2100</v>
      </c>
      <c r="F40" s="15">
        <v>2100</v>
      </c>
      <c r="G40" s="15">
        <v>2100</v>
      </c>
      <c r="H40" s="15">
        <v>2500</v>
      </c>
      <c r="I40" s="15">
        <v>2500</v>
      </c>
      <c r="J40" s="15">
        <v>2500</v>
      </c>
      <c r="K40" s="15">
        <v>2100</v>
      </c>
      <c r="L40" s="15">
        <v>2100</v>
      </c>
      <c r="M40" s="15">
        <v>2100</v>
      </c>
      <c r="N40" s="15">
        <v>2100</v>
      </c>
      <c r="O40" s="15">
        <v>2100</v>
      </c>
      <c r="P40" s="15">
        <v>2100</v>
      </c>
      <c r="Q40" s="53">
        <f>SUM(E40:P40)</f>
        <v>26400</v>
      </c>
      <c r="R40" s="9"/>
    </row>
    <row r="41" spans="1:18" x14ac:dyDescent="0.3">
      <c r="A41" s="36"/>
      <c r="B41" s="94" t="s">
        <v>90</v>
      </c>
      <c r="C41" s="7"/>
      <c r="D41" s="109"/>
      <c r="E41" s="15">
        <v>662</v>
      </c>
      <c r="F41" s="15">
        <v>662</v>
      </c>
      <c r="G41" s="15">
        <v>662</v>
      </c>
      <c r="H41" s="15">
        <v>662</v>
      </c>
      <c r="I41" s="15">
        <v>662</v>
      </c>
      <c r="J41" s="15">
        <v>662</v>
      </c>
      <c r="K41" s="15">
        <v>662</v>
      </c>
      <c r="L41" s="15">
        <v>775</v>
      </c>
      <c r="M41" s="15">
        <v>775</v>
      </c>
      <c r="N41" s="15">
        <v>775</v>
      </c>
      <c r="O41" s="15">
        <v>775</v>
      </c>
      <c r="P41" s="15">
        <v>775</v>
      </c>
      <c r="Q41" s="53">
        <f t="shared" si="7"/>
        <v>8509</v>
      </c>
      <c r="R41" s="9"/>
    </row>
    <row r="42" spans="1:18" x14ac:dyDescent="0.3">
      <c r="A42" s="36"/>
      <c r="B42" s="95" t="s">
        <v>91</v>
      </c>
      <c r="C42" s="7"/>
      <c r="D42" s="109"/>
      <c r="E42" s="15">
        <v>520</v>
      </c>
      <c r="F42" s="15">
        <v>600</v>
      </c>
      <c r="G42" s="15">
        <v>600</v>
      </c>
      <c r="H42" s="15">
        <v>800</v>
      </c>
      <c r="I42" s="15">
        <v>800</v>
      </c>
      <c r="J42" s="15">
        <v>800</v>
      </c>
      <c r="K42" s="15">
        <v>600</v>
      </c>
      <c r="L42" s="15">
        <v>600</v>
      </c>
      <c r="M42" s="15">
        <v>600</v>
      </c>
      <c r="N42" s="15">
        <v>600</v>
      </c>
      <c r="O42" s="15">
        <v>600</v>
      </c>
      <c r="P42" s="15">
        <v>600</v>
      </c>
      <c r="Q42" s="53">
        <f t="shared" si="7"/>
        <v>7720</v>
      </c>
      <c r="R42" s="9"/>
    </row>
    <row r="43" spans="1:18" x14ac:dyDescent="0.3">
      <c r="A43" s="36"/>
      <c r="B43" s="34" t="s">
        <v>110</v>
      </c>
      <c r="C43" s="7"/>
      <c r="D43" s="109"/>
      <c r="E43" s="15">
        <v>21</v>
      </c>
      <c r="F43" s="15">
        <v>21</v>
      </c>
      <c r="G43" s="15">
        <v>21</v>
      </c>
      <c r="H43" s="15">
        <v>21</v>
      </c>
      <c r="I43" s="15">
        <v>21</v>
      </c>
      <c r="J43" s="15">
        <v>21</v>
      </c>
      <c r="K43" s="15">
        <v>21</v>
      </c>
      <c r="L43" s="15">
        <v>21</v>
      </c>
      <c r="M43" s="15">
        <v>21</v>
      </c>
      <c r="N43" s="15">
        <v>21</v>
      </c>
      <c r="O43" s="15">
        <v>21</v>
      </c>
      <c r="P43" s="15">
        <v>21</v>
      </c>
      <c r="Q43" s="53">
        <f t="shared" si="7"/>
        <v>252</v>
      </c>
      <c r="R43" s="9"/>
    </row>
    <row r="44" spans="1:18" x14ac:dyDescent="0.3">
      <c r="A44" s="52" t="s">
        <v>24</v>
      </c>
      <c r="B44" s="52"/>
      <c r="C44" s="52"/>
      <c r="D44" s="109"/>
      <c r="E44" s="53">
        <f>SUM(E34:E43)</f>
        <v>7133</v>
      </c>
      <c r="F44" s="53">
        <f>SUM(F34:F43)</f>
        <v>7753</v>
      </c>
      <c r="G44" s="53">
        <v>0</v>
      </c>
      <c r="H44" s="53">
        <f t="shared" ref="H44:P44" si="8">SUM(H34:H43)</f>
        <v>4043</v>
      </c>
      <c r="I44" s="53">
        <f t="shared" si="8"/>
        <v>4043</v>
      </c>
      <c r="J44" s="53">
        <f t="shared" si="8"/>
        <v>4043</v>
      </c>
      <c r="K44" s="53">
        <f t="shared" si="8"/>
        <v>3443</v>
      </c>
      <c r="L44" s="53">
        <f t="shared" si="8"/>
        <v>3556</v>
      </c>
      <c r="M44" s="53">
        <f t="shared" si="8"/>
        <v>3556</v>
      </c>
      <c r="N44" s="53">
        <f t="shared" si="8"/>
        <v>3556</v>
      </c>
      <c r="O44" s="53">
        <f t="shared" si="8"/>
        <v>3556</v>
      </c>
      <c r="P44" s="53">
        <f t="shared" si="8"/>
        <v>3556</v>
      </c>
      <c r="Q44" s="53">
        <f>SUM(E44:P44)</f>
        <v>48238</v>
      </c>
    </row>
    <row r="45" spans="1:18" x14ac:dyDescent="0.3">
      <c r="B45" s="30" t="s">
        <v>28</v>
      </c>
      <c r="C45" s="30"/>
      <c r="D45" s="109"/>
      <c r="E45" s="31">
        <v>72</v>
      </c>
      <c r="F45" s="31">
        <v>72</v>
      </c>
      <c r="G45" s="31">
        <v>72</v>
      </c>
      <c r="H45" s="31">
        <v>72</v>
      </c>
      <c r="I45" s="31">
        <v>72</v>
      </c>
      <c r="J45" s="31">
        <v>72</v>
      </c>
      <c r="K45" s="31">
        <v>72</v>
      </c>
      <c r="L45" s="31">
        <v>72</v>
      </c>
      <c r="M45" s="31">
        <v>72</v>
      </c>
      <c r="N45" s="31">
        <v>72</v>
      </c>
      <c r="O45" s="31">
        <v>72</v>
      </c>
      <c r="P45" s="31">
        <v>72</v>
      </c>
      <c r="Q45" s="31">
        <f>SUM(E45:P45)</f>
        <v>864</v>
      </c>
      <c r="R45" s="26"/>
    </row>
    <row r="46" spans="1:18" x14ac:dyDescent="0.3">
      <c r="A46" s="52" t="s">
        <v>29</v>
      </c>
      <c r="B46" s="52"/>
      <c r="C46" s="52"/>
      <c r="D46" s="109"/>
      <c r="E46" s="53">
        <f>E44+E45</f>
        <v>7205</v>
      </c>
      <c r="F46" s="53">
        <f t="shared" ref="F46:P46" si="9">F44+F45</f>
        <v>7825</v>
      </c>
      <c r="G46" s="53">
        <f t="shared" si="9"/>
        <v>72</v>
      </c>
      <c r="H46" s="53">
        <f t="shared" si="9"/>
        <v>4115</v>
      </c>
      <c r="I46" s="53">
        <f t="shared" si="9"/>
        <v>4115</v>
      </c>
      <c r="J46" s="53">
        <f t="shared" si="9"/>
        <v>4115</v>
      </c>
      <c r="K46" s="53">
        <f t="shared" si="9"/>
        <v>3515</v>
      </c>
      <c r="L46" s="53">
        <f t="shared" si="9"/>
        <v>3628</v>
      </c>
      <c r="M46" s="53">
        <f t="shared" si="9"/>
        <v>3628</v>
      </c>
      <c r="N46" s="53">
        <f t="shared" si="9"/>
        <v>3628</v>
      </c>
      <c r="O46" s="53">
        <f t="shared" si="9"/>
        <v>3628</v>
      </c>
      <c r="P46" s="53">
        <f t="shared" si="9"/>
        <v>3628</v>
      </c>
      <c r="Q46" s="53">
        <f>SUM(E46:P46)</f>
        <v>49102</v>
      </c>
    </row>
    <row r="47" spans="1:18" ht="9" customHeight="1" x14ac:dyDescent="0.3">
      <c r="B47" s="11"/>
      <c r="C47" s="11"/>
      <c r="D47" s="10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8" x14ac:dyDescent="0.3">
      <c r="A48" s="58" t="s">
        <v>14</v>
      </c>
      <c r="B48" s="58"/>
      <c r="C48" s="58"/>
      <c r="D48" s="109"/>
      <c r="E48" s="62">
        <f t="shared" ref="E48:Q48" si="10">E31-E46</f>
        <v>-3640</v>
      </c>
      <c r="F48" s="62">
        <f t="shared" si="10"/>
        <v>-3780</v>
      </c>
      <c r="G48" s="62">
        <f t="shared" si="10"/>
        <v>5658</v>
      </c>
      <c r="H48" s="62">
        <f t="shared" si="10"/>
        <v>2505</v>
      </c>
      <c r="I48" s="62">
        <f t="shared" si="10"/>
        <v>3595</v>
      </c>
      <c r="J48" s="62">
        <f t="shared" si="10"/>
        <v>1055</v>
      </c>
      <c r="K48" s="62">
        <f t="shared" si="10"/>
        <v>1655</v>
      </c>
      <c r="L48" s="62">
        <f t="shared" si="10"/>
        <v>1812</v>
      </c>
      <c r="M48" s="62">
        <f t="shared" si="10"/>
        <v>2052</v>
      </c>
      <c r="N48" s="62">
        <f t="shared" si="10"/>
        <v>2262</v>
      </c>
      <c r="O48" s="62">
        <f t="shared" si="10"/>
        <v>2452</v>
      </c>
      <c r="P48" s="62">
        <f t="shared" si="10"/>
        <v>2685</v>
      </c>
      <c r="Q48" s="62">
        <f t="shared" si="10"/>
        <v>18311</v>
      </c>
      <c r="R48" s="9"/>
    </row>
    <row r="49" spans="1:18" x14ac:dyDescent="0.3">
      <c r="A49" s="59" t="s">
        <v>17</v>
      </c>
      <c r="B49" s="59"/>
      <c r="C49" s="60"/>
      <c r="D49" s="109"/>
      <c r="E49" s="62">
        <f>E48</f>
        <v>-3640</v>
      </c>
      <c r="F49" s="62">
        <f>E49+F48</f>
        <v>-7420</v>
      </c>
      <c r="G49" s="62">
        <f t="shared" ref="G49:O49" si="11">F49+G48</f>
        <v>-1762</v>
      </c>
      <c r="H49" s="62">
        <f t="shared" si="11"/>
        <v>743</v>
      </c>
      <c r="I49" s="62">
        <f t="shared" si="11"/>
        <v>4338</v>
      </c>
      <c r="J49" s="62">
        <f t="shared" si="11"/>
        <v>5393</v>
      </c>
      <c r="K49" s="62">
        <f t="shared" si="11"/>
        <v>7048</v>
      </c>
      <c r="L49" s="62">
        <f t="shared" si="11"/>
        <v>8860</v>
      </c>
      <c r="M49" s="62">
        <f t="shared" si="11"/>
        <v>10912</v>
      </c>
      <c r="N49" s="62">
        <f t="shared" si="11"/>
        <v>13174</v>
      </c>
      <c r="O49" s="62">
        <f t="shared" si="11"/>
        <v>15626</v>
      </c>
      <c r="P49" s="62">
        <f>O49+P48</f>
        <v>18311</v>
      </c>
      <c r="Q49" s="20"/>
      <c r="R49" s="25" t="s">
        <v>19</v>
      </c>
    </row>
    <row r="50" spans="1:18" x14ac:dyDescent="0.3">
      <c r="A50" s="61"/>
      <c r="B50" s="58" t="s">
        <v>15</v>
      </c>
      <c r="C50" s="58"/>
      <c r="D50" s="109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62">
        <v>2747</v>
      </c>
    </row>
    <row r="51" spans="1:18" x14ac:dyDescent="0.3">
      <c r="A51" s="58" t="s">
        <v>16</v>
      </c>
      <c r="B51" s="61"/>
      <c r="C51" s="58"/>
      <c r="D51" s="109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62">
        <f>Q48-Q50</f>
        <v>15564</v>
      </c>
    </row>
    <row r="52" spans="1:18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8" x14ac:dyDescent="0.3">
      <c r="B53" s="70" t="s">
        <v>56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5" spans="1:18" x14ac:dyDescent="0.3">
      <c r="B55" s="67" t="s">
        <v>76</v>
      </c>
    </row>
  </sheetData>
  <mergeCells count="9">
    <mergeCell ref="E51:P51"/>
    <mergeCell ref="E5:Q5"/>
    <mergeCell ref="E18:Q18"/>
    <mergeCell ref="D3:D51"/>
    <mergeCell ref="A1:Q1"/>
    <mergeCell ref="A2:Q2"/>
    <mergeCell ref="A3:B3"/>
    <mergeCell ref="E50:P5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tabSelected="1"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22" sqref="E22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19" t="s">
        <v>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5" t="s">
        <v>18</v>
      </c>
    </row>
    <row r="2" spans="1:18" ht="15.6" x14ac:dyDescent="0.3">
      <c r="A2" s="102" t="s">
        <v>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8" ht="36.75" customHeight="1" x14ac:dyDescent="0.3">
      <c r="A3" s="118"/>
      <c r="B3" s="118"/>
      <c r="C3" s="125" t="s">
        <v>0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69"/>
    </row>
    <row r="4" spans="1:18" x14ac:dyDescent="0.3">
      <c r="B4" s="39"/>
      <c r="C4" s="4">
        <v>4</v>
      </c>
      <c r="D4" s="4">
        <v>5</v>
      </c>
      <c r="E4" s="4">
        <v>6</v>
      </c>
      <c r="F4" s="4">
        <v>7</v>
      </c>
      <c r="G4" s="4">
        <v>8</v>
      </c>
      <c r="H4" s="4">
        <v>9</v>
      </c>
      <c r="I4" s="4">
        <v>10</v>
      </c>
      <c r="J4" s="4">
        <v>11</v>
      </c>
      <c r="K4" s="4">
        <v>12</v>
      </c>
      <c r="L4" s="4">
        <v>1</v>
      </c>
      <c r="M4" s="4">
        <v>2</v>
      </c>
      <c r="N4" s="4">
        <v>3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0</v>
      </c>
      <c r="D5" s="64">
        <f>C16</f>
        <v>3690</v>
      </c>
      <c r="E5" s="64">
        <f t="shared" ref="E5:N5" si="0">D16</f>
        <v>4292</v>
      </c>
      <c r="F5" s="64">
        <f t="shared" si="0"/>
        <v>10022</v>
      </c>
      <c r="G5" s="64">
        <f t="shared" si="0"/>
        <v>12599</v>
      </c>
      <c r="H5" s="64">
        <f t="shared" si="0"/>
        <v>16266</v>
      </c>
      <c r="I5" s="64">
        <f t="shared" si="0"/>
        <v>17393</v>
      </c>
      <c r="J5" s="64">
        <f t="shared" si="0"/>
        <v>19120</v>
      </c>
      <c r="K5" s="64">
        <f t="shared" si="0"/>
        <v>21004</v>
      </c>
      <c r="L5" s="64">
        <f t="shared" si="0"/>
        <v>23128</v>
      </c>
      <c r="M5" s="64">
        <f t="shared" si="0"/>
        <v>25462</v>
      </c>
      <c r="N5" s="64">
        <f t="shared" si="0"/>
        <v>27986</v>
      </c>
      <c r="O5" s="46"/>
      <c r="P5" s="68" t="s">
        <v>36</v>
      </c>
    </row>
    <row r="6" spans="1:18" x14ac:dyDescent="0.3">
      <c r="A6" s="6" t="s">
        <v>2</v>
      </c>
      <c r="B6" s="6"/>
      <c r="C6" s="122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  <c r="P6" s="67"/>
    </row>
    <row r="7" spans="1:18" x14ac:dyDescent="0.3">
      <c r="A7" s="36"/>
      <c r="B7" s="3" t="s">
        <v>3</v>
      </c>
      <c r="C7" s="46">
        <v>0</v>
      </c>
      <c r="D7" s="46">
        <f>'მოგება  -  ზარალის ცხრილი'!F16</f>
        <v>10220</v>
      </c>
      <c r="E7" s="46">
        <f>'მოგება  -  ზარალის ცხრილი'!G16</f>
        <v>14360</v>
      </c>
      <c r="F7" s="46">
        <f>'მოგება  -  ზარალის ცხრილი'!H16</f>
        <v>16490</v>
      </c>
      <c r="G7" s="46">
        <f>'მოგება  -  ზარალის ცხრილი'!I16</f>
        <v>19140</v>
      </c>
      <c r="H7" s="46">
        <f>'მოგება  -  ზარალის ცხრილი'!J16</f>
        <v>13060</v>
      </c>
      <c r="I7" s="46">
        <f>'მოგება  -  ზარალის ცხრილი'!K16</f>
        <v>12940</v>
      </c>
      <c r="J7" s="46">
        <f>'მოგება  -  ზარალის ცხრილი'!L16</f>
        <v>13610</v>
      </c>
      <c r="K7" s="46">
        <f>'მოგება  -  ზარალის ცხრილი'!M16</f>
        <v>14200</v>
      </c>
      <c r="L7" s="46">
        <f>'მოგება  -  ზარალის ცხრილი'!N16</f>
        <v>14700</v>
      </c>
      <c r="M7" s="46">
        <f>'მოგება  -  ზარალის ცხრილი'!O16</f>
        <v>15150</v>
      </c>
      <c r="N7" s="46">
        <f>'მოგება  -  ზარალის ცხრილი'!P16</f>
        <v>15717</v>
      </c>
      <c r="O7" s="45">
        <f>SUM(C7:N7)</f>
        <v>159587</v>
      </c>
    </row>
    <row r="8" spans="1:18" x14ac:dyDescent="0.3">
      <c r="A8" s="36"/>
      <c r="B8" s="3" t="s">
        <v>4</v>
      </c>
      <c r="C8" s="46">
        <v>3690</v>
      </c>
      <c r="D8" s="46">
        <v>4310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8000</v>
      </c>
      <c r="Q8" s="48"/>
      <c r="R8" s="9"/>
    </row>
    <row r="9" spans="1:18" x14ac:dyDescent="0.3">
      <c r="A9" s="36"/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0</v>
      </c>
    </row>
    <row r="10" spans="1:18" x14ac:dyDescent="0.3">
      <c r="A10" s="6" t="s">
        <v>7</v>
      </c>
      <c r="B10" s="6"/>
      <c r="C10" s="45">
        <f>SUM(C7:C9)</f>
        <v>3690</v>
      </c>
      <c r="D10" s="45">
        <f t="shared" ref="D10:N10" si="1">SUM(D7:D9)</f>
        <v>14530</v>
      </c>
      <c r="E10" s="45">
        <f>SUM(E7:E9)</f>
        <v>14360</v>
      </c>
      <c r="F10" s="45">
        <f t="shared" si="1"/>
        <v>16490</v>
      </c>
      <c r="G10" s="45">
        <f t="shared" si="1"/>
        <v>19140</v>
      </c>
      <c r="H10" s="45">
        <f t="shared" si="1"/>
        <v>13060</v>
      </c>
      <c r="I10" s="45">
        <f t="shared" si="1"/>
        <v>12940</v>
      </c>
      <c r="J10" s="45">
        <f t="shared" si="1"/>
        <v>13610</v>
      </c>
      <c r="K10" s="45">
        <f t="shared" si="1"/>
        <v>14200</v>
      </c>
      <c r="L10" s="45">
        <f t="shared" si="1"/>
        <v>14700</v>
      </c>
      <c r="M10" s="45">
        <f t="shared" si="1"/>
        <v>15150</v>
      </c>
      <c r="N10" s="45">
        <f t="shared" si="1"/>
        <v>15717</v>
      </c>
      <c r="O10" s="45">
        <f>SUM(O7:O9)</f>
        <v>167587</v>
      </c>
    </row>
    <row r="11" spans="1:18" x14ac:dyDescent="0.3">
      <c r="A11" s="115" t="s">
        <v>34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7"/>
    </row>
    <row r="12" spans="1:18" x14ac:dyDescent="0.3">
      <c r="A12" s="36"/>
      <c r="B12" s="12" t="s">
        <v>33</v>
      </c>
      <c r="C12" s="47"/>
      <c r="D12" s="47">
        <f>'მოგება  -  ზარალის ცხრილი'!F29+'მოგება  -  ზარალის ცხრილი'!F44</f>
        <v>13928</v>
      </c>
      <c r="E12" s="47">
        <f>'მოგება  -  ზარალის ცხრილი'!G29+'მოგება  -  ზარალის ცხრილი'!G44</f>
        <v>8630</v>
      </c>
      <c r="F12" s="47">
        <f>'მოგება  -  ზარალის ცხრილი'!H29+'მოგება  -  ზარალის ცხრილი'!H44</f>
        <v>13913</v>
      </c>
      <c r="G12" s="47">
        <f>'მოგება  -  ზარალის ცხრილი'!I29+'მოგება  -  ზარალის ცხრილი'!I44</f>
        <v>15473</v>
      </c>
      <c r="H12" s="47">
        <f>'მოგება  -  ზარალის ცხრილი'!J29+'მოგება  -  ზარალის ცხრილი'!J44</f>
        <v>11933</v>
      </c>
      <c r="I12" s="47">
        <f>'მოგება  -  ზარალის ცხრილი'!K29+'მოგება  -  ზარალის ცხრილი'!K44</f>
        <v>11213</v>
      </c>
      <c r="J12" s="47">
        <f>'მოგება  -  ზარალის ცხრილი'!L29+'მოგება  -  ზარალის ცხრილი'!L44</f>
        <v>11726</v>
      </c>
      <c r="K12" s="47">
        <f>'მოგება  -  ზარალის ცხრილი'!M29+'მოგება  -  ზარალის ცხრილი'!M44</f>
        <v>12076</v>
      </c>
      <c r="L12" s="47">
        <f>'მოგება  -  ზარალის ცხრილი'!N29+'მოგება  -  ზარალის ცხრილი'!N44</f>
        <v>12366</v>
      </c>
      <c r="M12" s="47">
        <f>'მოგება  -  ზარალის ცხრილი'!O29+'მოგება  -  ზარალის ცხრილი'!O44</f>
        <v>12626</v>
      </c>
      <c r="N12" s="47">
        <f>'მოგება  -  ზარალის ცხრილი'!P29+'მოგება  -  ზარალის ცხრილი'!P44</f>
        <v>12960</v>
      </c>
      <c r="O12" s="63">
        <f>SUM(C12:N12)</f>
        <v>136844</v>
      </c>
      <c r="P12" s="26" t="s">
        <v>73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0</v>
      </c>
      <c r="D14" s="63">
        <f t="shared" si="3"/>
        <v>13928</v>
      </c>
      <c r="E14" s="63">
        <f t="shared" si="3"/>
        <v>8630</v>
      </c>
      <c r="F14" s="63">
        <f t="shared" si="3"/>
        <v>13913</v>
      </c>
      <c r="G14" s="63">
        <f t="shared" si="3"/>
        <v>15473</v>
      </c>
      <c r="H14" s="63">
        <f t="shared" si="3"/>
        <v>11933</v>
      </c>
      <c r="I14" s="63">
        <f t="shared" si="3"/>
        <v>11213</v>
      </c>
      <c r="J14" s="63">
        <f t="shared" si="3"/>
        <v>11726</v>
      </c>
      <c r="K14" s="63">
        <f t="shared" si="3"/>
        <v>12076</v>
      </c>
      <c r="L14" s="63">
        <f t="shared" si="3"/>
        <v>12366</v>
      </c>
      <c r="M14" s="63">
        <f t="shared" si="3"/>
        <v>12626</v>
      </c>
      <c r="N14" s="63">
        <f t="shared" si="3"/>
        <v>12960</v>
      </c>
      <c r="O14" s="63">
        <f t="shared" si="3"/>
        <v>136844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 t="shared" ref="C16:N16" si="4">C5+C10-C14</f>
        <v>3690</v>
      </c>
      <c r="D16" s="64">
        <f t="shared" si="4"/>
        <v>4292</v>
      </c>
      <c r="E16" s="64">
        <f t="shared" si="4"/>
        <v>10022</v>
      </c>
      <c r="F16" s="64">
        <f t="shared" si="4"/>
        <v>12599</v>
      </c>
      <c r="G16" s="64">
        <f t="shared" si="4"/>
        <v>16266</v>
      </c>
      <c r="H16" s="64">
        <f t="shared" si="4"/>
        <v>17393</v>
      </c>
      <c r="I16" s="64">
        <f t="shared" si="4"/>
        <v>19120</v>
      </c>
      <c r="J16" s="64">
        <f t="shared" si="4"/>
        <v>21004</v>
      </c>
      <c r="K16" s="64">
        <f t="shared" si="4"/>
        <v>23128</v>
      </c>
      <c r="L16" s="64">
        <f t="shared" si="4"/>
        <v>25462</v>
      </c>
      <c r="M16" s="64">
        <f t="shared" si="4"/>
        <v>27986</v>
      </c>
      <c r="N16" s="64">
        <f t="shared" si="4"/>
        <v>30743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2025-03-30T13:35:13Z</dcterms:modified>
</cp:coreProperties>
</file>