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csrdg2025\"/>
    </mc:Choice>
  </mc:AlternateContent>
  <xr:revisionPtr revIDLastSave="0" documentId="13_ncr:1_{ED6D5B2E-3FEA-457D-8C38-227B7FC5132D}" xr6:coauthVersionLast="47" xr6:coauthVersionMax="47" xr10:uidLastSave="{00000000-0000-0000-0000-000000000000}"/>
  <bookViews>
    <workbookView xWindow="-120" yWindow="-120" windowWidth="29040" windowHeight="15720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I37" i="3"/>
  <c r="H37" i="3"/>
  <c r="G38" i="3"/>
  <c r="F38" i="3"/>
  <c r="F37" i="3"/>
  <c r="E36" i="3"/>
  <c r="E37" i="3"/>
  <c r="G37" i="3" s="1"/>
  <c r="F36" i="3"/>
  <c r="G36" i="3" s="1"/>
  <c r="E35" i="3"/>
  <c r="E34" i="3"/>
  <c r="E33" i="3"/>
  <c r="E32" i="3"/>
  <c r="E31" i="3"/>
  <c r="E30" i="3"/>
  <c r="E29" i="3"/>
  <c r="E28" i="3"/>
  <c r="E5" i="3"/>
  <c r="H36" i="3" l="1"/>
  <c r="I36" i="3" s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F32" i="3"/>
  <c r="F33" i="3"/>
  <c r="F34" i="3"/>
  <c r="F35" i="3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G35" i="3" l="1"/>
  <c r="H35" i="3" s="1"/>
  <c r="I35" i="3" s="1"/>
  <c r="G34" i="3"/>
  <c r="H34" i="3" s="1"/>
  <c r="I34" i="3" s="1"/>
  <c r="G33" i="3"/>
  <c r="H33" i="3" s="1"/>
  <c r="I33" i="3" s="1"/>
  <c r="G32" i="3"/>
  <c r="H32" i="3" s="1"/>
  <c r="I32" i="3" s="1"/>
  <c r="G31" i="3"/>
  <c r="H31" i="3" s="1"/>
  <c r="I31" i="3" s="1"/>
  <c r="I11" i="3"/>
  <c r="I24" i="3"/>
  <c r="I7" i="3"/>
  <c r="I20" i="3"/>
  <c r="H22" i="3"/>
  <c r="I22" i="3" s="1"/>
  <c r="I9" i="3"/>
  <c r="I21" i="3"/>
  <c r="I18" i="3"/>
  <c r="F39" i="3" l="1"/>
  <c r="H39" i="3" s="1"/>
  <c r="I39" i="3" s="1"/>
  <c r="F17" i="3" l="1"/>
  <c r="H17" i="3" l="1"/>
  <c r="F25" i="3"/>
  <c r="I17" i="3" l="1"/>
  <c r="I25" i="3" s="1"/>
  <c r="H25" i="3"/>
  <c r="F5" i="3"/>
  <c r="G5" i="3" s="1"/>
  <c r="G15" i="3" s="1"/>
  <c r="F27" i="3"/>
  <c r="F28" i="3"/>
  <c r="F29" i="3"/>
  <c r="G29" i="3" s="1"/>
  <c r="F30" i="3"/>
  <c r="G27" i="3" l="1"/>
  <c r="F40" i="3"/>
  <c r="G30" i="3"/>
  <c r="H30" i="3" s="1"/>
  <c r="I30" i="3" s="1"/>
  <c r="G28" i="3"/>
  <c r="H28" i="3" s="1"/>
  <c r="I28" i="3" s="1"/>
  <c r="H5" i="3"/>
  <c r="I5" i="3" s="1"/>
  <c r="F15" i="3"/>
  <c r="H29" i="3"/>
  <c r="I29" i="3" s="1"/>
  <c r="G40" i="3" l="1"/>
  <c r="I15" i="3"/>
  <c r="H15" i="3"/>
  <c r="F42" i="3" l="1"/>
  <c r="G42" i="3"/>
  <c r="H27" i="3"/>
  <c r="I27" i="3" s="1"/>
  <c r="I40" i="3" s="1"/>
  <c r="I42" i="3" s="1"/>
  <c r="H40" i="3" l="1"/>
  <c r="H42" i="3" s="1"/>
  <c r="H43" i="3" s="1"/>
  <c r="I43" i="3"/>
  <c r="G43" i="3"/>
  <c r="F43" i="3" l="1"/>
</calcChain>
</file>

<file path=xl/sharedStrings.xml><?xml version="1.0" encoding="utf-8"?>
<sst xmlns="http://schemas.openxmlformats.org/spreadsheetml/2006/main" count="90" uniqueCount="59">
  <si>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</si>
  <si>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</si>
  <si>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</si>
  <si>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</si>
  <si>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</si>
  <si>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</si>
  <si>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</si>
  <si>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</si>
  <si>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</si>
  <si>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</si>
  <si>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</si>
  <si>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</si>
  <si>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</si>
  <si>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</si>
  <si>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</si>
  <si>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</si>
  <si>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</si>
  <si>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</si>
  <si>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</si>
  <si>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</si>
  <si>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</si>
  <si>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</si>
  <si>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</si>
  <si>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</si>
  <si>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 xml:space="preserve">პროექტორის ეკრანი </t>
  </si>
  <si>
    <t>ცალი</t>
  </si>
  <si>
    <t>მარკეტინგის ხელფასი</t>
  </si>
  <si>
    <t>სოც მედიის ხარჯი</t>
  </si>
  <si>
    <t>წელი</t>
  </si>
  <si>
    <t>იჯარა</t>
  </si>
  <si>
    <t>პერსონაჟების ესკიზები</t>
  </si>
  <si>
    <t>დეკორაციის ესკიზები</t>
  </si>
  <si>
    <t>კადრირება</t>
  </si>
  <si>
    <t>3D მომსახურება</t>
  </si>
  <si>
    <t>თოჯინის აწყობის მომსახურება</t>
  </si>
  <si>
    <t>დეკორაციის შექმნის მომსახურება</t>
  </si>
  <si>
    <t>საიტის 1 წლიანი ღირებულება</t>
  </si>
  <si>
    <t>საფესტივალო ხარჯი</t>
  </si>
  <si>
    <t>"ევა და ადამი" სცენარის საბოლოო ვერსია</t>
  </si>
  <si>
    <t>მაისი</t>
  </si>
  <si>
    <t>ივნისი</t>
  </si>
  <si>
    <t>ივლისი</t>
  </si>
  <si>
    <t>აგვისტო</t>
  </si>
  <si>
    <t>სექტ.</t>
  </si>
  <si>
    <t>ოქტომბერი</t>
  </si>
  <si>
    <t>პერსონაჟების ესკიზები, გარემოს ესკიზები</t>
  </si>
  <si>
    <t>x</t>
  </si>
  <si>
    <t>თოჯინისა და დეკორაციის დამზადება</t>
  </si>
  <si>
    <t>მუსიკის და ხმოვანი რიგის განწყობის პოვნა</t>
  </si>
  <si>
    <t>ბიუჯეტის შედგენა კო-პროდუქციისთვის, საფესტივალო სტრატეგია და დისტრიბუცია.</t>
  </si>
  <si>
    <t>დეტალური კადრირება</t>
  </si>
  <si>
    <t>თიზერის გადაღება</t>
  </si>
  <si>
    <t>თიზერის მონტაჟი, ხმა და ფერის კორექცია</t>
  </si>
  <si>
    <t>პროექტორის ეკრანის შეძენა</t>
  </si>
  <si>
    <t>"ელენე დარიანის" ჩვენება</t>
  </si>
  <si>
    <t>სასკოლო ექსკურსიები</t>
  </si>
  <si>
    <t>მასტერკლასები</t>
  </si>
  <si>
    <t>სასწავლო კურსები</t>
  </si>
  <si>
    <t>პროექტის ავტორების ხელფასი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</si>
</sst>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-* #,##0.00\ _₾_-;\-* #,##0.00\ _₾_-;_-* &quot;-&quot;??\ _₾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5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" fillId="0" borderId="1" xfId="0" applyFont="1" applyBorder="1"/>
    <xf numFmtId="164" fontId="6" fillId="0" borderId="1" xfId="2" applyFont="1" applyBorder="1" applyAlignment="1">
      <alignment horizontal="right"/>
    </xf>
    <xf numFmtId="164" fontId="6" fillId="2" borderId="1" xfId="2" applyFont="1" applyFill="1" applyBorder="1" applyAlignment="1">
      <alignment horizontal="right"/>
    </xf>
    <xf numFmtId="164" fontId="10" fillId="0" borderId="1" xfId="2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6" fontId="6" fillId="0" borderId="1" xfId="2" applyNumberFormat="1" applyFont="1" applyBorder="1" applyAlignment="1">
      <alignment horizontal="right"/>
    </xf>
    <xf numFmtId="166" fontId="6" fillId="2" borderId="1" xfId="2" applyNumberFormat="1" applyFont="1" applyFill="1" applyBorder="1" applyAlignment="1">
      <alignment horizontal="right"/>
    </xf>
    <xf numFmtId="166" fontId="10" fillId="0" borderId="1" xfId="2" applyNumberFormat="1" applyFont="1" applyBorder="1" applyAlignment="1">
      <alignment horizontal="right"/>
    </xf>
    <xf numFmtId="167" fontId="0" fillId="0" borderId="0" xfId="0" applyNumberFormat="1"/>
    <xf numFmtId="164" fontId="3" fillId="2" borderId="1" xfId="2" applyFont="1" applyFill="1" applyBorder="1" applyAlignment="1">
      <alignment horizontal="right"/>
    </xf>
    <xf numFmtId="164" fontId="11" fillId="2" borderId="1" xfId="2" applyFont="1" applyFill="1" applyBorder="1" applyAlignment="1">
      <alignment horizontal="right"/>
    </xf>
    <xf numFmtId="0" fontId="14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10"/>
  <sheetViews>
    <sheetView tabSelected="1" zoomScale="90" zoomScaleNormal="90" workbookViewId="0">
      <pane xSplit="2" ySplit="4" topLeftCell="E5" activePane="bottomRight" state="frozen"/>
      <selection activeCell="C3" sqref="C3:N3"/>
      <selection pane="topRight" activeCell="C3" sqref="C3:N3"/>
      <selection pane="bottomLeft" activeCell="C3" sqref="C3:N3"/>
      <selection pane="bottomRight" activeCell="O32" sqref="O32"/>
    </sheetView>
  </sheetViews>
  <sheetFormatPr defaultColWidth="9.140625" defaultRowHeight="15" x14ac:dyDescent="0.25"/>
  <cols>
    <col min="1" max="1" width="6.5703125" customWidth="1"/>
    <col min="2" max="2" width="67" customWidth="1"/>
    <col min="3" max="3" width="15.140625" customWidth="1"/>
    <col min="4" max="4" width="13" customWidth="1"/>
    <col min="5" max="5" width="12.85546875" customWidth="1"/>
    <col min="6" max="6" width="14.42578125" customWidth="1"/>
    <col min="7" max="7" width="19.42578125" style="3" customWidth="1"/>
    <col min="8" max="8" width="25.140625" style="3" customWidth="1"/>
    <col min="9" max="9" width="21.140625" style="3" customWidth="1"/>
  </cols>
  <sheetData>
    <row r="1" spans="1:16" s="5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32"/>
      <c r="J1" s="8"/>
      <c r="K1"/>
      <c r="L1"/>
      <c r="M1"/>
      <c r="N1"/>
      <c r="O1"/>
      <c r="P1"/>
    </row>
    <row r="2" spans="1:16" ht="15.75" x14ac:dyDescent="0.25">
      <c r="A2" s="67" t="s">
        <v>2</v>
      </c>
      <c r="B2" s="67"/>
      <c r="C2" s="67"/>
      <c r="D2" s="67"/>
      <c r="E2" s="67"/>
      <c r="F2" s="67"/>
      <c r="G2" s="67"/>
      <c r="H2" s="67"/>
      <c r="I2" s="42"/>
    </row>
    <row r="3" spans="1:16" ht="58.35" customHeight="1" x14ac:dyDescent="0.2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25">
      <c r="A4" s="1">
        <v>1</v>
      </c>
      <c r="B4" s="65" t="s">
        <v>12</v>
      </c>
      <c r="C4" s="65"/>
      <c r="D4" s="65"/>
      <c r="E4" s="65"/>
      <c r="F4" s="65"/>
      <c r="G4" s="65"/>
      <c r="H4" s="65"/>
      <c r="I4" s="33"/>
    </row>
    <row r="5" spans="1:16" s="5" customFormat="1" ht="12.75" customHeight="1" x14ac:dyDescent="0.2">
      <c r="A5" s="49">
        <v>1.1000000000000001</v>
      </c>
      <c r="B5" s="52" t="s">
        <v>24</v>
      </c>
      <c r="C5" s="38" t="s">
        <v>25</v>
      </c>
      <c r="D5" s="7">
        <v>1</v>
      </c>
      <c r="E5" s="53">
        <f>350/3</f>
        <v>116.66666666666667</v>
      </c>
      <c r="F5" s="54">
        <f>D5*E5</f>
        <v>116.66666666666667</v>
      </c>
      <c r="G5" s="55">
        <f>F5</f>
        <v>116.66666666666667</v>
      </c>
      <c r="H5" s="53">
        <f>F5-G5</f>
        <v>0</v>
      </c>
      <c r="I5" s="44">
        <f>F5-G5-H5</f>
        <v>0</v>
      </c>
      <c r="J5" s="12"/>
      <c r="M5" s="30"/>
    </row>
    <row r="6" spans="1:16" s="5" customFormat="1" ht="12.75" customHeight="1" x14ac:dyDescent="0.2">
      <c r="A6" s="49">
        <v>1.2</v>
      </c>
      <c r="B6" s="6"/>
      <c r="C6" s="7"/>
      <c r="D6" s="7"/>
      <c r="E6" s="18"/>
      <c r="F6" s="19">
        <f t="shared" ref="F6:F14" si="0">D6*E6</f>
        <v>0</v>
      </c>
      <c r="G6" s="34">
        <v>0</v>
      </c>
      <c r="H6" s="18">
        <f t="shared" ref="H6:H14" si="1">F6-G6</f>
        <v>0</v>
      </c>
      <c r="I6" s="44">
        <f t="shared" ref="I6:I14" si="2">F6-G6-H6</f>
        <v>0</v>
      </c>
      <c r="M6" s="30"/>
    </row>
    <row r="7" spans="1:16" s="5" customFormat="1" ht="12.75" customHeight="1" x14ac:dyDescent="0.2">
      <c r="A7" s="49">
        <v>1.3</v>
      </c>
      <c r="B7" s="6"/>
      <c r="C7" s="7"/>
      <c r="D7" s="7"/>
      <c r="E7" s="18"/>
      <c r="F7" s="19">
        <f t="shared" si="0"/>
        <v>0</v>
      </c>
      <c r="G7" s="34">
        <v>0</v>
      </c>
      <c r="H7" s="18">
        <f t="shared" si="1"/>
        <v>0</v>
      </c>
      <c r="I7" s="44">
        <f t="shared" si="2"/>
        <v>0</v>
      </c>
      <c r="M7" s="30"/>
    </row>
    <row r="8" spans="1:16" s="5" customFormat="1" ht="12.75" customHeight="1" x14ac:dyDescent="0.2">
      <c r="A8" s="49">
        <v>1.4</v>
      </c>
      <c r="B8" s="6"/>
      <c r="C8" s="7"/>
      <c r="D8" s="7"/>
      <c r="E8" s="18"/>
      <c r="F8" s="19">
        <f t="shared" si="0"/>
        <v>0</v>
      </c>
      <c r="G8" s="34">
        <v>0</v>
      </c>
      <c r="H8" s="18">
        <f t="shared" si="1"/>
        <v>0</v>
      </c>
      <c r="I8" s="44">
        <f t="shared" si="2"/>
        <v>0</v>
      </c>
      <c r="M8" s="30"/>
    </row>
    <row r="9" spans="1:16" s="5" customFormat="1" ht="12.75" customHeight="1" x14ac:dyDescent="0.2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si="1"/>
        <v>0</v>
      </c>
      <c r="I9" s="44">
        <f t="shared" si="2"/>
        <v>0</v>
      </c>
      <c r="M9" s="30"/>
    </row>
    <row r="10" spans="1:16" s="5" customFormat="1" ht="12.75" customHeight="1" x14ac:dyDescent="0.2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1"/>
        <v>0</v>
      </c>
      <c r="I10" s="44">
        <f t="shared" si="2"/>
        <v>0</v>
      </c>
      <c r="M10" s="30"/>
    </row>
    <row r="11" spans="1:16" s="5" customFormat="1" ht="12.75" customHeight="1" x14ac:dyDescent="0.2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1"/>
        <v>0</v>
      </c>
      <c r="I11" s="44">
        <f t="shared" si="2"/>
        <v>0</v>
      </c>
      <c r="M11" s="30"/>
    </row>
    <row r="12" spans="1:16" s="5" customFormat="1" ht="12.75" customHeight="1" x14ac:dyDescent="0.2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1"/>
        <v>0</v>
      </c>
      <c r="I12" s="44">
        <f t="shared" si="2"/>
        <v>0</v>
      </c>
      <c r="M12" s="30"/>
    </row>
    <row r="13" spans="1:16" s="5" customFormat="1" ht="12.75" customHeight="1" x14ac:dyDescent="0.2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1"/>
        <v>0</v>
      </c>
      <c r="I13" s="44">
        <f t="shared" si="2"/>
        <v>0</v>
      </c>
      <c r="M13" s="30"/>
    </row>
    <row r="14" spans="1:16" s="5" customFormat="1" ht="12.75" customHeight="1" x14ac:dyDescent="0.2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1"/>
        <v>0</v>
      </c>
      <c r="I14" s="44">
        <f t="shared" si="2"/>
        <v>0</v>
      </c>
      <c r="M14" s="30"/>
    </row>
    <row r="15" spans="1:16" x14ac:dyDescent="0.25">
      <c r="A15" s="1"/>
      <c r="B15" s="15" t="s">
        <v>3</v>
      </c>
      <c r="C15" s="4"/>
      <c r="D15" s="4"/>
      <c r="E15" s="20"/>
      <c r="F15" s="62">
        <f>SUM(F5:F14)</f>
        <v>116.66666666666667</v>
      </c>
      <c r="G15" s="63">
        <f>SUM(G5:G14)</f>
        <v>116.66666666666667</v>
      </c>
      <c r="H15" s="20">
        <f>SUM(H5:H14)</f>
        <v>0</v>
      </c>
      <c r="I15" s="45">
        <f>SUM(I5:I14)</f>
        <v>0</v>
      </c>
      <c r="M15" s="31"/>
    </row>
    <row r="16" spans="1:16" x14ac:dyDescent="0.25">
      <c r="A16" s="1">
        <v>2</v>
      </c>
      <c r="B16" s="65" t="s">
        <v>14</v>
      </c>
      <c r="C16" s="65"/>
      <c r="D16" s="65"/>
      <c r="E16" s="65"/>
      <c r="F16" s="65"/>
      <c r="G16" s="65"/>
      <c r="H16" s="65"/>
      <c r="I16" s="33"/>
    </row>
    <row r="17" spans="1:11" s="5" customFormat="1" ht="12.75" customHeight="1" x14ac:dyDescent="0.2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customHeight="1" x14ac:dyDescent="0.2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customHeight="1" x14ac:dyDescent="0.2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customHeight="1" x14ac:dyDescent="0.2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customHeight="1" x14ac:dyDescent="0.2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customHeight="1" x14ac:dyDescent="0.2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customHeight="1" x14ac:dyDescent="0.2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customHeight="1" x14ac:dyDescent="0.2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25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25">
      <c r="A26" s="1">
        <v>3</v>
      </c>
      <c r="B26" s="65" t="s">
        <v>8</v>
      </c>
      <c r="C26" s="65"/>
      <c r="D26" s="65"/>
      <c r="E26" s="65"/>
      <c r="F26" s="65"/>
      <c r="G26" s="65"/>
      <c r="H26" s="65"/>
      <c r="I26" s="33"/>
      <c r="J26" s="5"/>
      <c r="K26" s="5"/>
    </row>
    <row r="27" spans="1:11" s="5" customFormat="1" ht="12.75" customHeight="1" x14ac:dyDescent="0.2">
      <c r="A27" s="6">
        <v>3.1</v>
      </c>
      <c r="B27" s="52" t="s">
        <v>36</v>
      </c>
      <c r="C27" s="38" t="s">
        <v>28</v>
      </c>
      <c r="D27" s="7">
        <v>1</v>
      </c>
      <c r="E27" s="18">
        <f>672/3</f>
        <v>224</v>
      </c>
      <c r="F27" s="19">
        <f>D27*E27</f>
        <v>224</v>
      </c>
      <c r="G27" s="34">
        <f t="shared" ref="G27:G38" si="8">F27</f>
        <v>224</v>
      </c>
      <c r="H27" s="18">
        <f t="shared" ref="H27" si="9">F27-G27</f>
        <v>0</v>
      </c>
      <c r="I27" s="44">
        <f t="shared" ref="I27" si="10">F27-G27-H27</f>
        <v>0</v>
      </c>
    </row>
    <row r="28" spans="1:11" s="5" customFormat="1" ht="12.75" customHeight="1" x14ac:dyDescent="0.2">
      <c r="A28" s="6">
        <v>3.2</v>
      </c>
      <c r="B28" s="56" t="s">
        <v>26</v>
      </c>
      <c r="C28" s="38" t="s">
        <v>25</v>
      </c>
      <c r="D28" s="7">
        <v>1</v>
      </c>
      <c r="E28" s="58">
        <f>800/3</f>
        <v>266.66666666666669</v>
      </c>
      <c r="F28" s="59">
        <f t="shared" ref="F28:F39" si="11">D28*E28</f>
        <v>266.66666666666669</v>
      </c>
      <c r="G28" s="60">
        <f t="shared" si="8"/>
        <v>266.66666666666669</v>
      </c>
      <c r="H28" s="18">
        <f t="shared" ref="H28:H39" si="12">F28-G28</f>
        <v>0</v>
      </c>
      <c r="I28" s="44">
        <f t="shared" ref="I28:I39" si="13">F28-G28-H28</f>
        <v>0</v>
      </c>
    </row>
    <row r="29" spans="1:11" s="5" customFormat="1" ht="12.75" customHeight="1" x14ac:dyDescent="0.2">
      <c r="A29" s="6">
        <v>3.3</v>
      </c>
      <c r="B29" s="57" t="s">
        <v>27</v>
      </c>
      <c r="C29" s="38" t="s">
        <v>15</v>
      </c>
      <c r="D29" s="7">
        <v>6</v>
      </c>
      <c r="E29" s="53">
        <f>193/3</f>
        <v>64.333333333333329</v>
      </c>
      <c r="F29" s="19">
        <f t="shared" si="11"/>
        <v>386</v>
      </c>
      <c r="G29" s="34">
        <f t="shared" si="8"/>
        <v>386</v>
      </c>
      <c r="H29" s="18">
        <f t="shared" si="12"/>
        <v>0</v>
      </c>
      <c r="I29" s="44">
        <f t="shared" si="13"/>
        <v>0</v>
      </c>
      <c r="K29" s="9"/>
    </row>
    <row r="30" spans="1:11" s="5" customFormat="1" ht="12.75" customHeight="1" x14ac:dyDescent="0.2">
      <c r="A30" s="6">
        <v>3.4</v>
      </c>
      <c r="B30" s="57" t="s">
        <v>29</v>
      </c>
      <c r="C30" s="38" t="s">
        <v>15</v>
      </c>
      <c r="D30" s="7">
        <v>3</v>
      </c>
      <c r="E30" s="53">
        <f>1600/3</f>
        <v>533.33333333333337</v>
      </c>
      <c r="F30" s="19">
        <f t="shared" si="11"/>
        <v>1600</v>
      </c>
      <c r="G30" s="34">
        <f t="shared" si="8"/>
        <v>1600</v>
      </c>
      <c r="H30" s="18">
        <f t="shared" si="12"/>
        <v>0</v>
      </c>
      <c r="I30" s="44">
        <f t="shared" si="13"/>
        <v>0</v>
      </c>
    </row>
    <row r="31" spans="1:11" s="5" customFormat="1" ht="12.75" customHeight="1" x14ac:dyDescent="0.2">
      <c r="A31" s="6">
        <v>3.5</v>
      </c>
      <c r="B31" s="56" t="s">
        <v>58</v>
      </c>
      <c r="C31" s="38" t="s">
        <v>15</v>
      </c>
      <c r="D31" s="7">
        <v>6</v>
      </c>
      <c r="E31" s="18">
        <f>600/3</f>
        <v>200</v>
      </c>
      <c r="F31" s="19">
        <f t="shared" si="11"/>
        <v>1200</v>
      </c>
      <c r="G31" s="34">
        <f t="shared" si="8"/>
        <v>1200</v>
      </c>
      <c r="H31" s="18">
        <f t="shared" ref="H31:H34" si="14">F31-G31</f>
        <v>0</v>
      </c>
      <c r="I31" s="44">
        <f t="shared" ref="I31:I34" si="15">F31-G31-H31</f>
        <v>0</v>
      </c>
    </row>
    <row r="32" spans="1:11" s="5" customFormat="1" ht="12.75" customHeight="1" x14ac:dyDescent="0.2">
      <c r="A32" s="6">
        <v>3.6</v>
      </c>
      <c r="B32" s="52" t="s">
        <v>30</v>
      </c>
      <c r="C32" s="38" t="s">
        <v>25</v>
      </c>
      <c r="D32" s="7">
        <v>1</v>
      </c>
      <c r="E32" s="18">
        <f>500/2</f>
        <v>250</v>
      </c>
      <c r="F32" s="19">
        <f t="shared" si="11"/>
        <v>250</v>
      </c>
      <c r="G32" s="34">
        <f t="shared" si="8"/>
        <v>250</v>
      </c>
      <c r="H32" s="18">
        <f t="shared" si="14"/>
        <v>0</v>
      </c>
      <c r="I32" s="44">
        <f t="shared" si="15"/>
        <v>0</v>
      </c>
    </row>
    <row r="33" spans="1:10" s="5" customFormat="1" ht="12.75" customHeight="1" x14ac:dyDescent="0.2">
      <c r="A33" s="6">
        <v>3.7</v>
      </c>
      <c r="B33" s="52" t="s">
        <v>31</v>
      </c>
      <c r="C33" s="38" t="s">
        <v>25</v>
      </c>
      <c r="D33" s="7">
        <v>1</v>
      </c>
      <c r="E33" s="18">
        <f>500/2</f>
        <v>250</v>
      </c>
      <c r="F33" s="19">
        <f t="shared" si="11"/>
        <v>250</v>
      </c>
      <c r="G33" s="34">
        <f t="shared" si="8"/>
        <v>250</v>
      </c>
      <c r="H33" s="18">
        <f t="shared" si="14"/>
        <v>0</v>
      </c>
      <c r="I33" s="44">
        <f t="shared" si="15"/>
        <v>0</v>
      </c>
    </row>
    <row r="34" spans="1:10" s="5" customFormat="1" ht="12.75" customHeight="1" x14ac:dyDescent="0.2">
      <c r="A34" s="6">
        <v>3.8</v>
      </c>
      <c r="B34" s="52" t="s">
        <v>32</v>
      </c>
      <c r="C34" s="38" t="s">
        <v>25</v>
      </c>
      <c r="D34" s="7">
        <v>1</v>
      </c>
      <c r="E34" s="18">
        <f>500/2</f>
        <v>250</v>
      </c>
      <c r="F34" s="19">
        <f t="shared" si="11"/>
        <v>250</v>
      </c>
      <c r="G34" s="34">
        <f t="shared" si="8"/>
        <v>250</v>
      </c>
      <c r="H34" s="18">
        <f t="shared" si="14"/>
        <v>0</v>
      </c>
      <c r="I34" s="44">
        <f t="shared" si="15"/>
        <v>0</v>
      </c>
    </row>
    <row r="35" spans="1:10" s="5" customFormat="1" ht="12.75" customHeight="1" x14ac:dyDescent="0.2">
      <c r="A35" s="6">
        <v>3.9</v>
      </c>
      <c r="B35" s="52" t="s">
        <v>33</v>
      </c>
      <c r="C35" s="38" t="s">
        <v>25</v>
      </c>
      <c r="D35" s="7">
        <v>1</v>
      </c>
      <c r="E35" s="53">
        <f>5000/3</f>
        <v>1666.6666666666667</v>
      </c>
      <c r="F35" s="54">
        <f t="shared" si="11"/>
        <v>1666.6666666666667</v>
      </c>
      <c r="G35" s="55">
        <f t="shared" si="8"/>
        <v>1666.6666666666667</v>
      </c>
      <c r="H35" s="18">
        <f t="shared" si="12"/>
        <v>0</v>
      </c>
      <c r="I35" s="44">
        <f t="shared" si="13"/>
        <v>0</v>
      </c>
    </row>
    <row r="36" spans="1:10" s="5" customFormat="1" ht="12.75" customHeight="1" x14ac:dyDescent="0.2">
      <c r="A36" s="50">
        <v>3.1</v>
      </c>
      <c r="B36" s="52" t="s">
        <v>34</v>
      </c>
      <c r="C36" s="38" t="s">
        <v>25</v>
      </c>
      <c r="D36" s="7">
        <v>1</v>
      </c>
      <c r="E36" s="53">
        <f>2000/3+290</f>
        <v>956.66666666666663</v>
      </c>
      <c r="F36" s="54">
        <f t="shared" si="11"/>
        <v>956.66666666666663</v>
      </c>
      <c r="G36" s="55">
        <f t="shared" si="8"/>
        <v>956.66666666666663</v>
      </c>
      <c r="H36" s="18">
        <f t="shared" ref="H36:H37" si="16">F36-G36</f>
        <v>0</v>
      </c>
      <c r="I36" s="44">
        <f t="shared" ref="I36:I37" si="17">F36-G36-H36</f>
        <v>0</v>
      </c>
    </row>
    <row r="37" spans="1:10" s="5" customFormat="1" ht="12.75" customHeight="1" x14ac:dyDescent="0.2">
      <c r="A37" s="50">
        <v>3.11</v>
      </c>
      <c r="B37" s="52" t="s">
        <v>35</v>
      </c>
      <c r="C37" s="38" t="s">
        <v>25</v>
      </c>
      <c r="D37" s="7">
        <v>1</v>
      </c>
      <c r="E37" s="53">
        <f>2500/3</f>
        <v>833.33333333333337</v>
      </c>
      <c r="F37" s="54">
        <f>D37*E37</f>
        <v>833.33333333333337</v>
      </c>
      <c r="G37" s="55">
        <f t="shared" si="8"/>
        <v>833.33333333333337</v>
      </c>
      <c r="H37" s="18">
        <f t="shared" si="16"/>
        <v>0</v>
      </c>
      <c r="I37" s="44">
        <f t="shared" si="17"/>
        <v>0</v>
      </c>
    </row>
    <row r="38" spans="1:10" s="5" customFormat="1" ht="12.75" customHeight="1" x14ac:dyDescent="0.2">
      <c r="A38" s="50">
        <v>3.12</v>
      </c>
      <c r="B38" s="52" t="s">
        <v>37</v>
      </c>
      <c r="C38" s="38"/>
      <c r="D38" s="7"/>
      <c r="E38" s="53"/>
      <c r="F38" s="54">
        <f>D38*E38</f>
        <v>0</v>
      </c>
      <c r="G38" s="55">
        <f t="shared" si="8"/>
        <v>0</v>
      </c>
      <c r="H38" s="18">
        <v>2800</v>
      </c>
      <c r="I38" s="44">
        <v>0</v>
      </c>
    </row>
    <row r="39" spans="1:10" s="5" customFormat="1" ht="12.75" customHeight="1" x14ac:dyDescent="0.2">
      <c r="A39" s="50"/>
      <c r="B39" s="6"/>
      <c r="C39" s="7"/>
      <c r="D39" s="7"/>
      <c r="E39" s="18"/>
      <c r="F39" s="19">
        <f t="shared" si="11"/>
        <v>0</v>
      </c>
      <c r="G39" s="34">
        <v>0</v>
      </c>
      <c r="H39" s="18">
        <f t="shared" si="12"/>
        <v>0</v>
      </c>
      <c r="I39" s="44">
        <f t="shared" si="13"/>
        <v>0</v>
      </c>
    </row>
    <row r="40" spans="1:10" x14ac:dyDescent="0.25">
      <c r="A40" s="1">
        <v>4</v>
      </c>
      <c r="B40" s="15" t="s">
        <v>11</v>
      </c>
      <c r="C40" s="4"/>
      <c r="D40" s="4"/>
      <c r="E40" s="4"/>
      <c r="F40" s="20">
        <f>SUM(F27:F39)</f>
        <v>7883.3333333333339</v>
      </c>
      <c r="G40" s="36">
        <f>SUM(G27:G39)</f>
        <v>7883.3333333333339</v>
      </c>
      <c r="H40" s="20">
        <f>SUM(H27:H39)</f>
        <v>2800</v>
      </c>
      <c r="I40" s="45">
        <f>SUM(I27:I39)</f>
        <v>0</v>
      </c>
    </row>
    <row r="41" spans="1:10" x14ac:dyDescent="0.25">
      <c r="A41" s="1">
        <v>4.0999999999999996</v>
      </c>
      <c r="B41" s="1"/>
      <c r="C41" s="2"/>
      <c r="D41" s="2"/>
      <c r="E41" s="2"/>
      <c r="F41" s="2"/>
      <c r="G41" s="2"/>
      <c r="H41" s="2"/>
      <c r="I41" s="46"/>
    </row>
    <row r="42" spans="1:10" ht="15.75" x14ac:dyDescent="0.25">
      <c r="A42" s="1"/>
      <c r="B42" s="16" t="s">
        <v>1</v>
      </c>
      <c r="C42" s="17"/>
      <c r="D42" s="17"/>
      <c r="E42" s="17"/>
      <c r="F42" s="17">
        <f>F15+F25+F40</f>
        <v>8000.0000000000009</v>
      </c>
      <c r="G42" s="17">
        <f>G15+G25+G40</f>
        <v>8000.0000000000009</v>
      </c>
      <c r="H42" s="17">
        <f>H15+H25+H40</f>
        <v>2800</v>
      </c>
      <c r="I42" s="47">
        <f>I15+I25+I40</f>
        <v>0</v>
      </c>
    </row>
    <row r="43" spans="1:10" ht="12.75" customHeight="1" x14ac:dyDescent="0.25">
      <c r="A43" s="1"/>
      <c r="B43" s="1"/>
      <c r="C43" s="1"/>
      <c r="D43" s="1"/>
      <c r="E43" s="1"/>
      <c r="F43" s="39">
        <f>SUM(G43:I43)</f>
        <v>1.35</v>
      </c>
      <c r="G43" s="39">
        <f>G42/$F$42</f>
        <v>1</v>
      </c>
      <c r="H43" s="39">
        <f>H42/$F$42</f>
        <v>0.35</v>
      </c>
      <c r="I43" s="48">
        <f>I42/$F$42</f>
        <v>0</v>
      </c>
      <c r="J43" s="12"/>
    </row>
    <row r="44" spans="1:10" ht="12.75" customHeight="1" x14ac:dyDescent="0.25">
      <c r="J44" s="12"/>
    </row>
    <row r="45" spans="1:10" ht="12.75" customHeight="1" x14ac:dyDescent="0.25"/>
    <row r="46" spans="1:10" ht="12.75" customHeight="1" x14ac:dyDescent="0.25">
      <c r="C46" s="35"/>
      <c r="E46" s="61"/>
    </row>
    <row r="47" spans="1:10" ht="12.75" customHeight="1" x14ac:dyDescent="0.25"/>
    <row r="48" spans="1:10" ht="12.75" customHeight="1" x14ac:dyDescent="0.25">
      <c r="C48" t="s">
        <v>16</v>
      </c>
    </row>
    <row r="49" spans="3:3" ht="12.75" customHeight="1" x14ac:dyDescent="0.25">
      <c r="C49" t="s">
        <v>17</v>
      </c>
    </row>
    <row r="50" spans="3:3" ht="12.75" customHeight="1" x14ac:dyDescent="0.25"/>
    <row r="51" spans="3:3" ht="12.75" customHeight="1" x14ac:dyDescent="0.25"/>
    <row r="52" spans="3:3" ht="12.75" customHeight="1" x14ac:dyDescent="0.25"/>
    <row r="53" spans="3:3" ht="12.75" customHeight="1" x14ac:dyDescent="0.25"/>
    <row r="54" spans="3:3" ht="12.75" customHeight="1" x14ac:dyDescent="0.25"/>
    <row r="55" spans="3:3" ht="12.75" customHeight="1" x14ac:dyDescent="0.25"/>
    <row r="56" spans="3:3" ht="12.75" customHeight="1" x14ac:dyDescent="0.25"/>
    <row r="57" spans="3:3" ht="12.75" customHeight="1" x14ac:dyDescent="0.25"/>
    <row r="58" spans="3:3" ht="12.75" customHeight="1" x14ac:dyDescent="0.25"/>
    <row r="59" spans="3:3" ht="12.75" customHeight="1" x14ac:dyDescent="0.25"/>
    <row r="60" spans="3:3" ht="12.75" customHeight="1" x14ac:dyDescent="0.25"/>
    <row r="61" spans="3:3" ht="12.75" customHeight="1" x14ac:dyDescent="0.25"/>
    <row r="62" spans="3:3" ht="12.75" customHeight="1" x14ac:dyDescent="0.25"/>
    <row r="63" spans="3:3" ht="12.75" customHeight="1" x14ac:dyDescent="0.25"/>
    <row r="64" spans="3:3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11"/>
  <sheetViews>
    <sheetView workbookViewId="0">
      <selection activeCell="Q11" sqref="Q11"/>
    </sheetView>
  </sheetViews>
  <sheetFormatPr defaultColWidth="9.140625" defaultRowHeight="15" x14ac:dyDescent="0.25"/>
  <cols>
    <col min="1" max="1" width="9.140625" style="22"/>
    <col min="2" max="2" width="43.140625" style="22" customWidth="1"/>
    <col min="3" max="4" width="7.5703125" style="22" customWidth="1"/>
    <col min="5" max="5" width="11.28515625" style="22" customWidth="1"/>
    <col min="6" max="6" width="10.28515625" style="22" customWidth="1"/>
    <col min="7" max="7" width="8.7109375" style="22" customWidth="1"/>
    <col min="8" max="8" width="13" style="22" customWidth="1"/>
    <col min="9" max="9" width="11.28515625" style="22" customWidth="1"/>
    <col min="10" max="14" width="7.5703125" style="22" customWidth="1"/>
    <col min="15" max="16384" width="9.140625" style="22"/>
  </cols>
  <sheetData>
    <row r="1" spans="1:19" s="10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1"/>
      <c r="P1" s="22"/>
      <c r="Q1" s="22"/>
      <c r="R1" s="22"/>
      <c r="S1" s="22"/>
    </row>
    <row r="2" spans="1:19" ht="24.95" customHeight="1" x14ac:dyDescent="0.2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51" t="s">
        <v>23</v>
      </c>
    </row>
    <row r="3" spans="1:19" x14ac:dyDescent="0.25">
      <c r="A3" s="23"/>
      <c r="B3" s="23"/>
      <c r="C3" s="68" t="s">
        <v>15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24"/>
    </row>
    <row r="4" spans="1:19" x14ac:dyDescent="0.25">
      <c r="A4" s="41" t="s">
        <v>18</v>
      </c>
      <c r="B4" s="40" t="s">
        <v>9</v>
      </c>
      <c r="C4" s="25" t="s">
        <v>39</v>
      </c>
      <c r="D4" s="25" t="s">
        <v>40</v>
      </c>
      <c r="E4" s="25" t="s">
        <v>41</v>
      </c>
      <c r="F4" s="25" t="s">
        <v>42</v>
      </c>
      <c r="G4" s="25" t="s">
        <v>43</v>
      </c>
      <c r="H4" s="25" t="s">
        <v>44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27" customHeight="1" x14ac:dyDescent="0.25">
      <c r="A5" s="23">
        <v>1</v>
      </c>
      <c r="B5" s="26" t="s">
        <v>38</v>
      </c>
      <c r="C5" s="27" t="s">
        <v>46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17.25" customHeight="1" x14ac:dyDescent="0.25">
      <c r="A6" s="23">
        <v>2</v>
      </c>
      <c r="B6" s="26" t="s">
        <v>45</v>
      </c>
      <c r="C6" s="28"/>
      <c r="D6" s="28" t="s">
        <v>46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12.75" customHeight="1" x14ac:dyDescent="0.25">
      <c r="A7" s="23">
        <v>3</v>
      </c>
      <c r="B7" s="29" t="s">
        <v>50</v>
      </c>
      <c r="C7" s="27"/>
      <c r="D7" s="28"/>
      <c r="E7" s="28" t="s">
        <v>46</v>
      </c>
      <c r="F7" s="28"/>
      <c r="G7" s="28"/>
      <c r="H7" s="28"/>
      <c r="I7" s="28"/>
      <c r="J7" s="28"/>
      <c r="K7" s="28"/>
      <c r="L7" s="28"/>
      <c r="M7" s="28"/>
      <c r="N7" s="28"/>
    </row>
    <row r="8" spans="1:19" ht="12.75" customHeight="1" x14ac:dyDescent="0.25">
      <c r="A8" s="23">
        <v>4</v>
      </c>
      <c r="B8" s="29" t="s">
        <v>47</v>
      </c>
      <c r="C8" s="27"/>
      <c r="D8" s="28"/>
      <c r="E8" s="28" t="s">
        <v>46</v>
      </c>
      <c r="F8" s="28"/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25">
      <c r="A9" s="23">
        <v>5</v>
      </c>
      <c r="B9" s="29" t="s">
        <v>48</v>
      </c>
      <c r="C9" s="27"/>
      <c r="D9" s="28"/>
      <c r="E9" s="28"/>
      <c r="F9" s="28" t="s">
        <v>46</v>
      </c>
      <c r="G9" s="28"/>
      <c r="H9" s="28"/>
      <c r="I9" s="28"/>
      <c r="J9" s="28"/>
      <c r="K9" s="28"/>
      <c r="L9" s="28"/>
      <c r="M9" s="28"/>
      <c r="N9" s="28"/>
    </row>
    <row r="10" spans="1:19" ht="12.75" customHeight="1" x14ac:dyDescent="0.25">
      <c r="A10" s="23">
        <v>6</v>
      </c>
      <c r="B10" s="29" t="s">
        <v>51</v>
      </c>
      <c r="C10" s="27"/>
      <c r="D10" s="28"/>
      <c r="E10" s="28"/>
      <c r="F10" s="28"/>
      <c r="G10" s="28" t="s">
        <v>46</v>
      </c>
      <c r="H10" s="28"/>
      <c r="I10" s="28"/>
      <c r="J10" s="28"/>
      <c r="K10" s="28"/>
      <c r="L10" s="28"/>
      <c r="M10" s="28"/>
      <c r="N10" s="28"/>
    </row>
    <row r="11" spans="1:19" ht="12.75" customHeight="1" x14ac:dyDescent="0.25">
      <c r="A11" s="23"/>
      <c r="B11" s="29" t="s">
        <v>52</v>
      </c>
      <c r="C11" s="27"/>
      <c r="D11" s="28"/>
      <c r="E11" s="28"/>
      <c r="F11" s="28"/>
      <c r="G11" s="28"/>
      <c r="H11" s="28" t="s">
        <v>46</v>
      </c>
      <c r="I11" s="28"/>
      <c r="J11" s="28"/>
      <c r="K11" s="28"/>
      <c r="L11" s="28"/>
      <c r="M11" s="28"/>
      <c r="N11" s="28"/>
    </row>
    <row r="12" spans="1:19" ht="42" customHeight="1" x14ac:dyDescent="0.25">
      <c r="A12" s="23">
        <v>7</v>
      </c>
      <c r="B12" s="29" t="s">
        <v>49</v>
      </c>
      <c r="C12" s="27"/>
      <c r="D12" s="28"/>
      <c r="E12" s="28"/>
      <c r="F12" s="28" t="s">
        <v>46</v>
      </c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25">
      <c r="A13" s="23">
        <v>8</v>
      </c>
      <c r="B13" s="29" t="s">
        <v>53</v>
      </c>
      <c r="C13" s="27" t="s">
        <v>46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9" ht="12.75" customHeight="1" x14ac:dyDescent="0.25">
      <c r="A14" s="23">
        <v>9</v>
      </c>
      <c r="B14" s="29" t="s">
        <v>54</v>
      </c>
      <c r="C14" s="27" t="s">
        <v>46</v>
      </c>
      <c r="D14" s="28"/>
      <c r="E14" s="28"/>
      <c r="F14" s="28"/>
      <c r="G14" s="28" t="s">
        <v>46</v>
      </c>
      <c r="H14" s="28"/>
      <c r="I14" s="28"/>
      <c r="J14" s="28"/>
      <c r="K14" s="28"/>
      <c r="L14" s="28"/>
      <c r="M14" s="28"/>
      <c r="N14" s="28"/>
    </row>
    <row r="15" spans="1:19" ht="12.75" customHeight="1" x14ac:dyDescent="0.25">
      <c r="A15" s="23">
        <v>10</v>
      </c>
      <c r="B15" s="29" t="s">
        <v>55</v>
      </c>
      <c r="C15" s="27" t="s">
        <v>46</v>
      </c>
      <c r="D15" s="28" t="s">
        <v>46</v>
      </c>
      <c r="E15" s="28"/>
      <c r="F15" s="28"/>
      <c r="G15" s="28" t="s">
        <v>46</v>
      </c>
      <c r="H15" s="28" t="s">
        <v>46</v>
      </c>
      <c r="I15" s="28"/>
      <c r="J15" s="28"/>
      <c r="K15" s="28"/>
      <c r="L15" s="28"/>
      <c r="M15" s="28"/>
      <c r="N15" s="28"/>
    </row>
    <row r="16" spans="1:19" ht="12.75" customHeight="1" x14ac:dyDescent="0.25">
      <c r="A16" s="23">
        <v>11</v>
      </c>
      <c r="B16" s="22" t="s">
        <v>57</v>
      </c>
      <c r="C16" s="27" t="s">
        <v>46</v>
      </c>
      <c r="D16" s="28" t="s">
        <v>46</v>
      </c>
      <c r="E16" s="28" t="s">
        <v>46</v>
      </c>
      <c r="F16" s="28"/>
      <c r="G16" s="28" t="s">
        <v>46</v>
      </c>
      <c r="H16" s="28" t="s">
        <v>46</v>
      </c>
      <c r="I16" s="28"/>
      <c r="J16" s="28"/>
      <c r="K16" s="28"/>
      <c r="L16" s="28"/>
      <c r="M16" s="28"/>
      <c r="N16" s="28"/>
    </row>
    <row r="17" spans="1:14" ht="12.75" customHeight="1" x14ac:dyDescent="0.25">
      <c r="A17" s="23">
        <v>12</v>
      </c>
      <c r="B17" s="29" t="s">
        <v>56</v>
      </c>
      <c r="C17" s="27" t="s">
        <v>46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">
      <c r="B24" s="64"/>
    </row>
    <row r="25" spans="1:14" ht="12.75" customHeight="1" x14ac:dyDescent="0.25"/>
    <row r="26" spans="1:14" ht="12.75" customHeight="1" x14ac:dyDescent="0.25"/>
    <row r="27" spans="1:14" ht="12.75" customHeight="1" x14ac:dyDescent="0.25"/>
    <row r="28" spans="1:14" ht="12.75" customHeight="1" x14ac:dyDescent="0.25"/>
    <row r="29" spans="1:14" ht="12.75" customHeight="1" x14ac:dyDescent="0.25"/>
    <row r="30" spans="1:14" ht="12.75" customHeight="1" x14ac:dyDescent="0.25"/>
    <row r="31" spans="1:14" ht="12.75" customHeight="1" x14ac:dyDescent="0.25"/>
    <row r="32" spans="1:1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2025-03-27T14:59:52Z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